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3"/>
  </bookViews>
  <sheets>
    <sheet name="1 лист" sheetId="9" r:id="rId1"/>
    <sheet name="2" sheetId="10" r:id="rId2"/>
    <sheet name="финансовое состояние" sheetId="11" r:id="rId3"/>
    <sheet name="сведения" sheetId="7" r:id="rId4"/>
    <sheet name="поступления и выплаты" sheetId="8" r:id="rId5"/>
  </sheets>
  <externalReferences>
    <externalReference r:id="rId6"/>
  </externalReferences>
  <definedNames>
    <definedName name="_xlnm.Print_Titles" localSheetId="4">'поступления и выплаты'!$6:$7</definedName>
    <definedName name="_xlnm.Print_Titles" localSheetId="3">сведения!$38:$43</definedName>
    <definedName name="_xlnm.Print_Area" localSheetId="0">'1 лист'!$A$1:$J$53</definedName>
    <definedName name="_xlnm.Print_Area" localSheetId="1">'2'!$A$1:$I$29</definedName>
    <definedName name="_xlnm.Print_Area" localSheetId="4">'поступления и выплаты'!$A$1:$F$109</definedName>
    <definedName name="_xlnm.Print_Area" localSheetId="3">сведения!$A$1:$L$128</definedName>
    <definedName name="_xlnm.Print_Area" localSheetId="2">'финансовое состояние'!$A$1:$B$36</definedName>
  </definedNames>
  <calcPr calcId="124519"/>
</workbook>
</file>

<file path=xl/calcChain.xml><?xml version="1.0" encoding="utf-8"?>
<calcChain xmlns="http://schemas.openxmlformats.org/spreadsheetml/2006/main">
  <c r="U119" i="7"/>
  <c r="D8" i="8"/>
  <c r="B19" i="11"/>
  <c r="K77" i="7"/>
  <c r="K74"/>
  <c r="D50" i="8" l="1"/>
  <c r="D44"/>
  <c r="D37"/>
  <c r="K61" i="7"/>
  <c r="K63"/>
  <c r="G22" i="8"/>
  <c r="G19"/>
  <c r="K57" i="7"/>
  <c r="K99"/>
  <c r="K100"/>
  <c r="K102"/>
  <c r="K103"/>
  <c r="U117"/>
  <c r="E48" i="8"/>
  <c r="D47"/>
  <c r="I45" i="7"/>
  <c r="K53"/>
  <c r="G116"/>
  <c r="K55"/>
  <c r="K66"/>
  <c r="K76"/>
  <c r="K81"/>
  <c r="K92"/>
  <c r="K108"/>
  <c r="I107" s="1"/>
  <c r="K64"/>
  <c r="K105"/>
  <c r="K52"/>
  <c r="K73"/>
  <c r="K87"/>
  <c r="K97"/>
  <c r="U126" s="1"/>
  <c r="K96"/>
  <c r="D73" i="8"/>
  <c r="E83"/>
  <c r="D83" s="1"/>
  <c r="D84"/>
  <c r="K50" i="7"/>
  <c r="D13" i="8"/>
  <c r="I75" i="7" s="1"/>
  <c r="K62"/>
  <c r="K72"/>
  <c r="K56"/>
  <c r="K68"/>
  <c r="K82"/>
  <c r="K58"/>
  <c r="U121" s="1"/>
  <c r="K59"/>
  <c r="U122" s="1"/>
  <c r="K69"/>
  <c r="U123" s="1"/>
  <c r="K60"/>
  <c r="K70"/>
  <c r="K84"/>
  <c r="K71"/>
  <c r="K85"/>
  <c r="D62" i="8"/>
  <c r="K86" i="7"/>
  <c r="K90"/>
  <c r="K106"/>
  <c r="K110"/>
  <c r="I109" s="1"/>
  <c r="K89"/>
  <c r="K47"/>
  <c r="K46"/>
  <c r="K94"/>
  <c r="K79"/>
  <c r="K48"/>
  <c r="K95"/>
  <c r="Q102" s="1"/>
  <c r="K49"/>
  <c r="K51"/>
  <c r="K98"/>
  <c r="K93"/>
  <c r="K67"/>
  <c r="D15" i="8"/>
  <c r="D11"/>
  <c r="E29"/>
  <c r="D12" s="1"/>
  <c r="E54"/>
  <c r="D58"/>
  <c r="D57" s="1"/>
  <c r="E57" s="1"/>
  <c r="E59"/>
  <c r="E64"/>
  <c r="D64" s="1"/>
  <c r="E67"/>
  <c r="D67" s="1"/>
  <c r="E77"/>
  <c r="E80"/>
  <c r="D80" s="1"/>
  <c r="E85"/>
  <c r="D85" s="1"/>
  <c r="D41"/>
  <c r="D42"/>
  <c r="D43"/>
  <c r="D45"/>
  <c r="D46"/>
  <c r="D40"/>
  <c r="D82"/>
  <c r="D81"/>
  <c r="D78"/>
  <c r="D76"/>
  <c r="D71"/>
  <c r="D69"/>
  <c r="D52"/>
  <c r="D49"/>
  <c r="D19"/>
  <c r="D20"/>
  <c r="D22"/>
  <c r="D23"/>
  <c r="D24"/>
  <c r="D25"/>
  <c r="D26"/>
  <c r="D27"/>
  <c r="D28"/>
  <c r="D30"/>
  <c r="D31"/>
  <c r="D32"/>
  <c r="D33"/>
  <c r="D34"/>
  <c r="D35"/>
  <c r="D36"/>
  <c r="D38"/>
  <c r="D55"/>
  <c r="D56"/>
  <c r="D60"/>
  <c r="D61"/>
  <c r="D63"/>
  <c r="D65"/>
  <c r="D66"/>
  <c r="D68"/>
  <c r="D70"/>
  <c r="D72"/>
  <c r="D74"/>
  <c r="D75"/>
  <c r="D79"/>
  <c r="D86"/>
  <c r="D59"/>
  <c r="D51"/>
  <c r="U124" i="7" l="1"/>
  <c r="U118"/>
  <c r="U127"/>
  <c r="U125"/>
  <c r="U128"/>
  <c r="U129"/>
  <c r="I65"/>
  <c r="N99"/>
  <c r="I80"/>
  <c r="N109"/>
  <c r="D54" i="8"/>
  <c r="Q98" i="7"/>
  <c r="Q109"/>
  <c r="Q103"/>
  <c r="S106"/>
  <c r="S98"/>
  <c r="I88"/>
  <c r="I104"/>
  <c r="N89"/>
  <c r="E39" i="8"/>
  <c r="D39" s="1"/>
  <c r="K78" i="7"/>
  <c r="S100" s="1"/>
  <c r="E53" i="8"/>
  <c r="D48"/>
  <c r="N92" i="7"/>
  <c r="N94"/>
  <c r="S104"/>
  <c r="S101"/>
  <c r="R49"/>
  <c r="N116"/>
  <c r="S109"/>
  <c r="G24" i="8"/>
  <c r="Q105" i="7"/>
  <c r="S105"/>
  <c r="N110"/>
  <c r="E18" i="8"/>
  <c r="E16" s="1"/>
  <c r="D16" s="1"/>
  <c r="I54" i="7"/>
  <c r="D21" i="8"/>
  <c r="D18" s="1"/>
  <c r="N90" i="7"/>
  <c r="D29" i="8"/>
  <c r="Q107" i="7"/>
  <c r="Q108"/>
  <c r="D53" i="8"/>
  <c r="S108" i="7"/>
  <c r="S110"/>
  <c r="S116"/>
  <c r="D77" i="8"/>
  <c r="I91" i="7"/>
  <c r="Q116"/>
  <c r="Q106"/>
  <c r="I101"/>
  <c r="Q104"/>
  <c r="S99"/>
  <c r="S107"/>
  <c r="Q99"/>
  <c r="N117"/>
  <c r="I83"/>
  <c r="S102"/>
  <c r="Q101"/>
  <c r="S103"/>
  <c r="Q110"/>
  <c r="Q100" l="1"/>
  <c r="K116"/>
  <c r="N91"/>
  <c r="U120"/>
  <c r="U130" s="1"/>
  <c r="E9" i="8"/>
  <c r="D14"/>
  <c r="S117" i="7"/>
  <c r="I116"/>
  <c r="Q117"/>
  <c r="L132" l="1"/>
  <c r="Q118"/>
  <c r="I117"/>
  <c r="D9" i="8"/>
  <c r="E93" s="1"/>
  <c r="D93" s="1"/>
  <c r="G17"/>
</calcChain>
</file>

<file path=xl/sharedStrings.xml><?xml version="1.0" encoding="utf-8"?>
<sst xmlns="http://schemas.openxmlformats.org/spreadsheetml/2006/main" count="256" uniqueCount="168">
  <si>
    <t>УТВЕРЖДАЮ</t>
  </si>
  <si>
    <t>Руководитель управления образования</t>
  </si>
  <si>
    <t>мэрии города Магадана</t>
  </si>
  <si>
    <t>С.Л. Колмогорова</t>
  </si>
  <si>
    <t>(подпись)</t>
  </si>
  <si>
    <t>(Ф.И.О.)</t>
  </si>
  <si>
    <t>ПЛАН</t>
  </si>
  <si>
    <t>ФИНАНСОВО-ХОЗЯЙСТВЕННОЙ ДЕЯТЕЛЬНОСТИ</t>
  </si>
  <si>
    <t>"Лицей № 1 имени Н.К. Крупской"</t>
  </si>
  <si>
    <t>Адрес фактического местонахождения:</t>
  </si>
  <si>
    <t>685000, г.Магадан, ул. Лукса, 7</t>
  </si>
  <si>
    <t>Идентификационный номер налогоплательщика (ИНН):</t>
  </si>
  <si>
    <t>Значение кода причины постановки на учет (КПП):</t>
  </si>
  <si>
    <t>Код по Общероссийскому классификатору единиц измерения (ОКЕИ):</t>
  </si>
  <si>
    <t>Код по Общероссискому классификатору валют (ОКВ):</t>
  </si>
  <si>
    <t>* желтым обозначены ячейки,необходимо заполнить</t>
  </si>
  <si>
    <t xml:space="preserve">Цель:           </t>
  </si>
  <si>
    <t xml:space="preserve">      Реализация соответствующих образовательных программ начального общего, основного общего и среднего (полного) общего образования, обеспечивающих право ребенка на получение общедоступного бесплатного образования в соответствии с федеральными законами,</t>
  </si>
  <si>
    <t>Вид деятельности:</t>
  </si>
  <si>
    <t>образовательная</t>
  </si>
  <si>
    <t>Перечень услуг (работ):</t>
  </si>
  <si>
    <t>начальное общее образование, основное общее образование, среднее (полное) общее образование.</t>
  </si>
  <si>
    <t>Общая балансовая стоимость недвижимого имущества:</t>
  </si>
  <si>
    <t xml:space="preserve"> руб.</t>
  </si>
  <si>
    <t>Общая балансовая стоимость движимого имущества :</t>
  </si>
  <si>
    <t>руб.</t>
  </si>
  <si>
    <t>в том числе особо ценного движимого имущества</t>
  </si>
  <si>
    <t>* желтым обозначены ячейки для обязательного заполнения</t>
  </si>
  <si>
    <t>Приложение № 1</t>
  </si>
  <si>
    <t>Показатели финансового состояния учреждения</t>
  </si>
  <si>
    <t>Наименование показателя</t>
  </si>
  <si>
    <t>Сумма, тыс. руб.</t>
  </si>
  <si>
    <t>Нефинансовые активы, всего</t>
  </si>
  <si>
    <t>из них:</t>
  </si>
  <si>
    <t>недвижимое имущество, всего:</t>
  </si>
  <si>
    <t xml:space="preserve">   в том числе:</t>
  </si>
  <si>
    <t xml:space="preserve">   остаточная стоимость</t>
  </si>
  <si>
    <t xml:space="preserve">      особо ценное движимое имущество, всего</t>
  </si>
  <si>
    <t>Финансовые активы, всего</t>
  </si>
  <si>
    <t xml:space="preserve">      дебиторская задолженность по доходам </t>
  </si>
  <si>
    <t xml:space="preserve">      дебиторская задолженность по расходам</t>
  </si>
  <si>
    <t>-</t>
  </si>
  <si>
    <t>Обязательства, всего</t>
  </si>
  <si>
    <t xml:space="preserve">      просроченная кредиторская задолженность</t>
  </si>
  <si>
    <t xml:space="preserve">                                                                                (подпись)                                                     (расшифровка подписи)</t>
  </si>
  <si>
    <t>Приложение № 2</t>
  </si>
  <si>
    <t>СВЕДЕНИЯ</t>
  </si>
  <si>
    <t>КОДЫ</t>
  </si>
  <si>
    <t>Форма по ОКУД</t>
  </si>
  <si>
    <t>0501016</t>
  </si>
  <si>
    <t xml:space="preserve">                  Дата</t>
  </si>
  <si>
    <t xml:space="preserve">Государственное (муниципальное) </t>
  </si>
  <si>
    <t>учреждение (подразделение)</t>
  </si>
  <si>
    <t>ИНН / КПП</t>
  </si>
  <si>
    <t xml:space="preserve">                 Дата представления предыдущих Сведений</t>
  </si>
  <si>
    <t xml:space="preserve">Наименование бюджета </t>
  </si>
  <si>
    <t xml:space="preserve">Наименование органа, осуществляющего </t>
  </si>
  <si>
    <t>УПРАВЛЕНИЕ ОБРАЗОВАНИЯ МЭРИИ ГОРОДА МАГАДАНА</t>
  </si>
  <si>
    <t>функции и полномочия учредителя</t>
  </si>
  <si>
    <t>УПРАВЛЕНИЕ ФЕДЕРАЛЬНОГО КАЗНАЧЕЙСТВА ПО МАГАДАНСКОЙ ОБЛАСТИ</t>
  </si>
  <si>
    <t>ведение лицевого счета по иным субсидиям</t>
  </si>
  <si>
    <t>Единица измерения: руб (с точностью до второго десятичного знака)</t>
  </si>
  <si>
    <t xml:space="preserve">          (наименование иностранной валюты)</t>
  </si>
  <si>
    <t xml:space="preserve">      Планируемые</t>
  </si>
  <si>
    <t>Наименование субсидии</t>
  </si>
  <si>
    <t>код</t>
  </si>
  <si>
    <t>сумма</t>
  </si>
  <si>
    <t>поступления</t>
  </si>
  <si>
    <t>выплаты</t>
  </si>
  <si>
    <t>местный бюджет</t>
  </si>
  <si>
    <t>Средства от приносящей доход деятельности</t>
  </si>
  <si>
    <t>категория</t>
  </si>
  <si>
    <t>кл.рук</t>
  </si>
  <si>
    <t xml:space="preserve">Субсидии на иные цели </t>
  </si>
  <si>
    <t xml:space="preserve">       Всего</t>
  </si>
  <si>
    <t>Приложение № 3</t>
  </si>
  <si>
    <t>Показатели по поступлениям и выплатам учреждения</t>
  </si>
  <si>
    <t>Всего</t>
  </si>
  <si>
    <t>в том числе</t>
  </si>
  <si>
    <t>по лицевым счетам, открытым в органах, осуществляющих ведение лицевых счетов учреждений</t>
  </si>
  <si>
    <t>по счетам, открытым в кредитных организациях</t>
  </si>
  <si>
    <t>Поступления, всего:</t>
  </si>
  <si>
    <t>в том числе:</t>
  </si>
  <si>
    <t>Субсидии на иные цели</t>
  </si>
  <si>
    <t>Выплаты, всего:</t>
  </si>
  <si>
    <t>Заработная плата</t>
  </si>
  <si>
    <t>Начисления на оплату труда</t>
  </si>
  <si>
    <t>Услуги связи</t>
  </si>
  <si>
    <t>Транспортные услуги</t>
  </si>
  <si>
    <t>Услуги по содержанию имущества</t>
  </si>
  <si>
    <t>Прочие расходы по оплате услуг</t>
  </si>
  <si>
    <t>Прочие текущие расходы</t>
  </si>
  <si>
    <t>Приобретение основных средств</t>
  </si>
  <si>
    <t>Приобретение материальных запасов</t>
  </si>
  <si>
    <t>Оплата стоимости проезда к месту отпуска и обратно</t>
  </si>
  <si>
    <t>Оплата коммунальных услуг</t>
  </si>
  <si>
    <t>МП "Энергосбережение и повышение энергетической эффективности в муниципальном образовании "Город Маадан" на 2010-2014 оды"</t>
  </si>
  <si>
    <t>Пособия по социальной помощи населению</t>
  </si>
  <si>
    <t>Прочие  расходы</t>
  </si>
  <si>
    <t>Справочно</t>
  </si>
  <si>
    <t>Объем публичных обязательств, всего</t>
  </si>
  <si>
    <r>
      <t>Остаток средств</t>
    </r>
    <r>
      <rPr>
        <vertAlign val="superscript"/>
        <sz val="9"/>
        <color indexed="8"/>
        <rFont val="Times New Roman"/>
        <family val="1"/>
        <charset val="204"/>
      </rPr>
      <t>1</t>
    </r>
  </si>
  <si>
    <r>
      <t>Остаток средств</t>
    </r>
    <r>
      <rPr>
        <vertAlign val="superscript"/>
        <sz val="9"/>
        <color indexed="8"/>
        <rFont val="Times New Roman"/>
        <family val="1"/>
        <charset val="204"/>
      </rPr>
      <t>2</t>
    </r>
  </si>
  <si>
    <r>
      <t>[1]</t>
    </r>
    <r>
      <rPr>
        <sz val="6"/>
        <color indexed="8"/>
        <rFont val="Times New Roman"/>
        <family val="1"/>
        <charset val="204"/>
      </rPr>
      <t xml:space="preserve"> Указывается планируемый остаток средств на начало планируемого года</t>
    </r>
  </si>
  <si>
    <r>
      <t>[1]</t>
    </r>
    <r>
      <rPr>
        <sz val="6"/>
        <color indexed="8"/>
        <rFont val="Times New Roman"/>
        <family val="1"/>
        <charset val="204"/>
      </rPr>
      <t xml:space="preserve"> Указывается планируемый остаток средств на конец планируемого года</t>
    </r>
  </si>
  <si>
    <t>Муниципальное автономное общеобразовательное учреждение</t>
  </si>
  <si>
    <t>МАОУ "Лицей № 1 им. Н.К. Крупской"</t>
  </si>
  <si>
    <t xml:space="preserve">Муниципальное автономное общеобразовательное учреждение                       "Лицей № 1 имени Н.К. Крупской" </t>
  </si>
  <si>
    <t>МУНИЦИПАЛЬНОГО  АВТОНОМНОГО  УЧРЕЖДЕНИЯ</t>
  </si>
  <si>
    <t>ГЦП "Организация летнего отдыха" (з/пл педагоги)</t>
  </si>
  <si>
    <t>ГЦП "Организация летнего  отдыха" (з/пл педагоги)</t>
  </si>
  <si>
    <t>0908</t>
  </si>
  <si>
    <t>Остаток средств на 01.01.2015 года</t>
  </si>
  <si>
    <r>
      <t xml:space="preserve">Ответственный   </t>
    </r>
    <r>
      <rPr>
        <u/>
        <sz val="8"/>
        <rFont val="Arial"/>
        <family val="2"/>
        <charset val="204"/>
      </rPr>
      <t>_главный бухгалтер__</t>
    </r>
    <r>
      <rPr>
        <sz val="8"/>
        <rFont val="Arial"/>
        <family val="2"/>
        <charset val="204"/>
      </rPr>
      <t xml:space="preserve">    _______________   __</t>
    </r>
    <r>
      <rPr>
        <u/>
        <sz val="9"/>
        <rFont val="Arial"/>
        <family val="2"/>
        <charset val="204"/>
      </rPr>
      <t>Рычёва И.В.</t>
    </r>
    <r>
      <rPr>
        <sz val="8"/>
        <rFont val="Arial"/>
        <family val="2"/>
        <charset val="204"/>
      </rPr>
      <t>___</t>
    </r>
    <r>
      <rPr>
        <u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   </t>
    </r>
    <r>
      <rPr>
        <u/>
        <sz val="8"/>
        <rFont val="Arial"/>
        <family val="2"/>
        <charset val="204"/>
      </rPr>
      <t xml:space="preserve">   _____650518______</t>
    </r>
  </si>
  <si>
    <r>
      <t xml:space="preserve">исполнитель                   </t>
    </r>
    <r>
      <rPr>
        <sz val="6"/>
        <rFont val="Arial"/>
        <family val="2"/>
        <charset val="204"/>
      </rPr>
      <t>(должность)                                         (подпись)                             (расшифровка подписи)                    (телефон)</t>
    </r>
  </si>
  <si>
    <r>
      <t xml:space="preserve">Ответственный   </t>
    </r>
    <r>
      <rPr>
        <u/>
        <sz val="8"/>
        <rFont val="Arial"/>
        <family val="2"/>
        <charset val="204"/>
      </rPr>
      <t>_главный бухгалтер__</t>
    </r>
    <r>
      <rPr>
        <sz val="8"/>
        <rFont val="Arial"/>
        <family val="2"/>
        <charset val="204"/>
      </rPr>
      <t xml:space="preserve">    _______________   __</t>
    </r>
    <r>
      <rPr>
        <u/>
        <sz val="8"/>
        <rFont val="Arial"/>
        <family val="2"/>
        <charset val="204"/>
      </rPr>
      <t>Рычёва И.В.</t>
    </r>
    <r>
      <rPr>
        <sz val="8"/>
        <rFont val="Arial"/>
        <family val="2"/>
        <charset val="204"/>
      </rPr>
      <t>___</t>
    </r>
    <r>
      <rPr>
        <u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   </t>
    </r>
    <r>
      <rPr>
        <u/>
        <sz val="8"/>
        <rFont val="Arial"/>
        <family val="2"/>
        <charset val="204"/>
      </rPr>
      <t xml:space="preserve">   _____650518______</t>
    </r>
  </si>
  <si>
    <t>Разрешенный к использованию остаток субсидии прошлых лет на начало 2015 г.</t>
  </si>
  <si>
    <t>Прочие выплаты</t>
  </si>
  <si>
    <r>
      <t xml:space="preserve">Ответственный   </t>
    </r>
    <r>
      <rPr>
        <u/>
        <sz val="9"/>
        <rFont val="Arial"/>
        <family val="2"/>
        <charset val="204"/>
      </rPr>
      <t>_главный бухгалтер__</t>
    </r>
    <r>
      <rPr>
        <sz val="9"/>
        <rFont val="Arial"/>
        <family val="2"/>
        <charset val="204"/>
      </rPr>
      <t xml:space="preserve">    _______________   __</t>
    </r>
    <r>
      <rPr>
        <u/>
        <sz val="9"/>
        <rFont val="Arial"/>
        <family val="2"/>
        <charset val="204"/>
      </rPr>
      <t>Рычёва И.В.</t>
    </r>
    <r>
      <rPr>
        <sz val="9"/>
        <rFont val="Arial"/>
        <family val="2"/>
        <charset val="204"/>
      </rPr>
      <t>___</t>
    </r>
    <r>
      <rPr>
        <u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    </t>
    </r>
    <r>
      <rPr>
        <u/>
        <sz val="9"/>
        <rFont val="Arial"/>
        <family val="2"/>
        <charset val="204"/>
      </rPr>
      <t xml:space="preserve">   _____650518______</t>
    </r>
  </si>
  <si>
    <t>по ОКПО</t>
  </si>
  <si>
    <t>по ОКТМО</t>
  </si>
  <si>
    <t xml:space="preserve">          БЮДЖЕТ  МУНИЦИПАЛЬНОГО ОБРАЗОВАНИЯ "ГОРОД МАГАДАН"</t>
  </si>
  <si>
    <t>Глава по БК</t>
  </si>
  <si>
    <t>по ОКЕИ</t>
  </si>
  <si>
    <t>по ОКВ</t>
  </si>
  <si>
    <t xml:space="preserve">                                             (подпись)                                 (расшифровка подписи)</t>
  </si>
  <si>
    <t>исполнитель                   (должность)                      (подпись)            (расшифровка подписи)          (телефон)</t>
  </si>
  <si>
    <t>4909009142 / 490901001</t>
  </si>
  <si>
    <t>ФОТ</t>
  </si>
  <si>
    <t>ФМО</t>
  </si>
  <si>
    <t>Итого</t>
  </si>
  <si>
    <t>убрала мед. осмотр.</t>
  </si>
  <si>
    <t>Директор  _____________________                  __Гришенко Н.М.__</t>
  </si>
  <si>
    <r>
      <t>Директор  _____________________                  __</t>
    </r>
    <r>
      <rPr>
        <u/>
        <sz val="9"/>
        <rFont val="Arial"/>
        <family val="2"/>
        <charset val="204"/>
      </rPr>
      <t>Гришенко Н.М.</t>
    </r>
    <r>
      <rPr>
        <sz val="9"/>
        <rFont val="Arial"/>
        <family val="2"/>
        <charset val="204"/>
      </rPr>
      <t>___</t>
    </r>
  </si>
  <si>
    <r>
      <t>Директор  _____________________                  _______Гришенко</t>
    </r>
    <r>
      <rPr>
        <u/>
        <sz val="9"/>
        <rFont val="Arial"/>
        <family val="2"/>
        <charset val="204"/>
      </rPr>
      <t xml:space="preserve"> Н.М.</t>
    </r>
    <r>
      <rPr>
        <sz val="9"/>
        <rFont val="Arial"/>
        <family val="2"/>
        <charset val="204"/>
      </rPr>
      <t>______</t>
    </r>
  </si>
  <si>
    <t>Субсидии муниципальному образованию "Город Магадан" в 2015 г на предоставление грантов в сфере образования</t>
  </si>
  <si>
    <t xml:space="preserve">Субсидии на финансовое обеспечение МОУ в части реализации ими государственного стандарта общего образования. 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</si>
  <si>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</si>
  <si>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Субсидии на осуществление государственных полномочий по предоставлению дополнительных мер социальной поддержки работникам.  муниципальных образовательных организациях</t>
  </si>
  <si>
    <t>Субсидии на ежемесячное денежное вознаграждение за классное руководство.</t>
  </si>
  <si>
    <t xml:space="preserve">Подпрограмма «Создание условий для устойчивого функционирования и развития образовательных учреждений» на 2015 – 2020 годы" муниципальной программы "Развитие системы образования в муниципальном образовании «Город Магадан"  на 2015-2020 годы" </t>
  </si>
  <si>
    <t>Субсидии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</si>
  <si>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 xml:space="preserve">Подпрограмма «Развитие общего образования в муниципальном образовании "Город Магадан" на 2015-2020 годы» муниципальной программы «Развитие системы образования в муниципальном образовании «Город Магадан»  на 2015-2020 годы» </t>
  </si>
  <si>
    <t xml:space="preserve">Субсидии на организацию отдыха и оздоровление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  </t>
  </si>
  <si>
    <t xml:space="preserve">Подпрограмма «Организация летнего отдыха, занятости детей и подростков города Магадана" на 2015-2020 годы" муниципальной программы "Развитие системы образования в муниципальном образовании «Город Магадан"  на 2015-2020 годы" </t>
  </si>
  <si>
    <t xml:space="preserve">Субсидии на осуществление государственных полномочий по предоставлению дополнительных мер социальной поддержки работникам.  </t>
  </si>
  <si>
    <t>КОСГУ</t>
  </si>
  <si>
    <t>813-07-02-4427386    0905</t>
  </si>
  <si>
    <t>Код  КБК   ____________________   Код  субсидии</t>
  </si>
  <si>
    <t>Код  КБК   __________________   Код  субсидии</t>
  </si>
  <si>
    <t>на 2016 год</t>
  </si>
  <si>
    <t>к плану финансово-хозяйственной деятельности на 2016 год</t>
  </si>
  <si>
    <t>813-07-02-02Б0274050</t>
  </si>
  <si>
    <t>813-07-02-ШС00000000</t>
  </si>
  <si>
    <t>813-07-02-02Б0274060</t>
  </si>
  <si>
    <t>813-07-02-02Б0274060                   0905</t>
  </si>
  <si>
    <t>813-07-02-02Б0274130    0905</t>
  </si>
  <si>
    <t>813-07-02-7О30000000     0904</t>
  </si>
  <si>
    <t>813-07-02-0220273440    0905</t>
  </si>
  <si>
    <t>813-07-02-7О10000000     0904</t>
  </si>
  <si>
    <t>813-07-02-7О10000000    0904</t>
  </si>
  <si>
    <t>813-07-07-0260373210   0905</t>
  </si>
  <si>
    <t>813-07-02-7О50000000     0904</t>
  </si>
  <si>
    <t>813-07-02-7О50000000    0904</t>
  </si>
  <si>
    <t xml:space="preserve"> ОБ  ОПЕРАЦИЯХ С ЦЕЛЕВЫМИ СУБСИДИЯМИ, ПРЕДОСТАВЛЕННЫМИ МУНИЦИПАЛЬНОМУ АВТОНОМНОМУ УЧРЕЖДЕНИЮ НА 2016 г</t>
  </si>
  <si>
    <t>Согласовано Наблюдательным советом МАОУ "Лицей № 1 им. Н.К. Крупской" протокол № 7 от 25.01.2016 года.</t>
  </si>
  <si>
    <t xml:space="preserve"> " _22_  "  _января_   2016 год</t>
  </si>
  <si>
    <t xml:space="preserve">"  22   "    января     2016 года 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</si>
</sst>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 ;\-#,##0.00\ "/>
  </numFmts>
  <fonts count="84">
    <font>
      <sz val="10"/>
      <name val="Arial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8"/>
      <name val="Arial Cyr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.5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sz val="11"/>
      <color indexed="8"/>
      <name val="Arial"/>
      <family val="2"/>
      <charset val="204"/>
    </font>
    <font>
      <sz val="6"/>
      <name val="Arial"/>
      <family val="2"/>
      <charset val="204"/>
    </font>
    <font>
      <u/>
      <sz val="8"/>
      <name val="Arial"/>
      <family val="2"/>
      <charset val="204"/>
    </font>
    <font>
      <sz val="11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DashDotDot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31">
    <xf numFmtId="0" fontId="0" fillId="0" borderId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4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5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44" fontId="6" fillId="0" borderId="0" applyFont="0" applyFill="0" applyBorder="0" applyAlignment="0" applyProtection="0"/>
    <xf numFmtId="0" fontId="7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8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9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11" fillId="21" borderId="7" applyNumberFormat="0" applyAlignment="0" applyProtection="0"/>
    <xf numFmtId="0" fontId="37" fillId="21" borderId="7" applyNumberFormat="0" applyAlignment="0" applyProtection="0"/>
    <xf numFmtId="0" fontId="37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</cellStyleXfs>
  <cellXfs count="448">
    <xf numFmtId="0" fontId="0" fillId="0" borderId="0" xfId="0"/>
    <xf numFmtId="0" fontId="6" fillId="0" borderId="0" xfId="108"/>
    <xf numFmtId="0" fontId="21" fillId="0" borderId="0" xfId="108" applyFont="1" applyBorder="1"/>
    <xf numFmtId="0" fontId="21" fillId="0" borderId="0" xfId="108" applyFont="1"/>
    <xf numFmtId="0" fontId="26" fillId="0" borderId="0" xfId="108" applyFont="1" applyAlignment="1"/>
    <xf numFmtId="0" fontId="27" fillId="0" borderId="0" xfId="108" applyFont="1" applyAlignment="1"/>
    <xf numFmtId="0" fontId="28" fillId="0" borderId="0" xfId="108" applyFont="1" applyBorder="1" applyAlignment="1">
      <alignment horizontal="right" vertical="center" wrapText="1"/>
    </xf>
    <xf numFmtId="0" fontId="6" fillId="0" borderId="0" xfId="108" applyAlignment="1">
      <alignment horizontal="left"/>
    </xf>
    <xf numFmtId="0" fontId="23" fillId="0" borderId="0" xfId="109" applyFont="1" applyAlignment="1"/>
    <xf numFmtId="0" fontId="1" fillId="0" borderId="0" xfId="109"/>
    <xf numFmtId="0" fontId="26" fillId="0" borderId="0" xfId="107" applyFont="1" applyFill="1"/>
    <xf numFmtId="0" fontId="21" fillId="0" borderId="0" xfId="107" applyFont="1" applyFill="1"/>
    <xf numFmtId="0" fontId="21" fillId="0" borderId="0" xfId="107" applyFont="1" applyFill="1" applyAlignment="1">
      <alignment horizontal="center"/>
    </xf>
    <xf numFmtId="0" fontId="21" fillId="0" borderId="0" xfId="107" applyFont="1"/>
    <xf numFmtId="0" fontId="28" fillId="0" borderId="0" xfId="107" applyFont="1" applyBorder="1" applyAlignment="1">
      <alignment vertical="center" wrapText="1"/>
    </xf>
    <xf numFmtId="0" fontId="28" fillId="0" borderId="0" xfId="107" applyFont="1" applyFill="1" applyBorder="1" applyAlignment="1">
      <alignment horizontal="center" vertical="center" wrapText="1"/>
    </xf>
    <xf numFmtId="0" fontId="20" fillId="0" borderId="0" xfId="107" applyFont="1" applyFill="1"/>
    <xf numFmtId="0" fontId="28" fillId="0" borderId="0" xfId="107" applyFont="1" applyFill="1" applyBorder="1" applyAlignment="1">
      <alignment vertical="center" wrapText="1"/>
    </xf>
    <xf numFmtId="2" fontId="26" fillId="0" borderId="0" xfId="107" applyNumberFormat="1" applyFont="1" applyFill="1" applyAlignment="1">
      <alignment vertical="center"/>
    </xf>
    <xf numFmtId="4" fontId="6" fillId="0" borderId="0" xfId="107" applyNumberFormat="1" applyFill="1"/>
    <xf numFmtId="4" fontId="44" fillId="0" borderId="0" xfId="107" applyNumberFormat="1" applyFont="1" applyFill="1" applyBorder="1" applyAlignment="1">
      <alignment horizontal="center" vertical="center" wrapText="1"/>
    </xf>
    <xf numFmtId="0" fontId="28" fillId="0" borderId="0" xfId="107" applyFont="1" applyFill="1" applyBorder="1" applyAlignment="1">
      <alignment horizontal="right" vertical="center" wrapText="1"/>
    </xf>
    <xf numFmtId="0" fontId="6" fillId="0" borderId="0" xfId="107"/>
    <xf numFmtId="0" fontId="6" fillId="0" borderId="0" xfId="107" applyFill="1"/>
    <xf numFmtId="0" fontId="45" fillId="0" borderId="0" xfId="107" applyFont="1" applyFill="1" applyBorder="1" applyAlignment="1">
      <alignment horizontal="center" vertical="center" wrapText="1"/>
    </xf>
    <xf numFmtId="0" fontId="1" fillId="0" borderId="0" xfId="109" applyFill="1"/>
    <xf numFmtId="0" fontId="6" fillId="0" borderId="0" xfId="110"/>
    <xf numFmtId="0" fontId="46" fillId="0" borderId="0" xfId="110" applyFont="1" applyAlignment="1">
      <alignment horizontal="right"/>
    </xf>
    <xf numFmtId="0" fontId="46" fillId="0" borderId="0" xfId="110" applyFont="1" applyFill="1" applyAlignment="1">
      <alignment horizontal="right"/>
    </xf>
    <xf numFmtId="0" fontId="47" fillId="0" borderId="10" xfId="110" applyFont="1" applyBorder="1" applyAlignment="1">
      <alignment horizontal="center" vertical="center" wrapText="1"/>
    </xf>
    <xf numFmtId="0" fontId="28" fillId="0" borderId="0" xfId="110" applyFont="1" applyBorder="1" applyAlignment="1">
      <alignment horizontal="center" vertical="center" wrapText="1"/>
    </xf>
    <xf numFmtId="0" fontId="6" fillId="0" borderId="0" xfId="110" applyAlignment="1">
      <alignment vertical="center"/>
    </xf>
    <xf numFmtId="0" fontId="48" fillId="0" borderId="11" xfId="110" applyFont="1" applyBorder="1" applyAlignment="1">
      <alignment horizontal="justify" vertical="center" wrapText="1"/>
    </xf>
    <xf numFmtId="4" fontId="48" fillId="0" borderId="10" xfId="110" applyNumberFormat="1" applyFont="1" applyFill="1" applyBorder="1" applyAlignment="1">
      <alignment horizontal="center" vertical="center" wrapText="1"/>
    </xf>
    <xf numFmtId="0" fontId="49" fillId="0" borderId="0" xfId="110" applyFont="1" applyBorder="1" applyAlignment="1">
      <alignment horizontal="center" vertical="center" wrapText="1"/>
    </xf>
    <xf numFmtId="0" fontId="50" fillId="0" borderId="11" xfId="110" applyFont="1" applyBorder="1" applyAlignment="1">
      <alignment horizontal="justify" vertical="center" wrapText="1"/>
    </xf>
    <xf numFmtId="0" fontId="50" fillId="0" borderId="11" xfId="110" applyFont="1" applyFill="1" applyBorder="1" applyAlignment="1">
      <alignment horizontal="center" vertical="center" wrapText="1"/>
    </xf>
    <xf numFmtId="0" fontId="50" fillId="0" borderId="12" xfId="110" applyFont="1" applyBorder="1" applyAlignment="1">
      <alignment horizontal="justify" vertical="center" wrapText="1"/>
    </xf>
    <xf numFmtId="2" fontId="50" fillId="0" borderId="11" xfId="110" applyNumberFormat="1" applyFont="1" applyFill="1" applyBorder="1" applyAlignment="1">
      <alignment horizontal="center" vertical="center" wrapText="1"/>
    </xf>
    <xf numFmtId="4" fontId="50" fillId="0" borderId="11" xfId="110" applyNumberFormat="1" applyFont="1" applyFill="1" applyBorder="1" applyAlignment="1">
      <alignment horizontal="center" vertical="center" wrapText="1"/>
    </xf>
    <xf numFmtId="4" fontId="50" fillId="0" borderId="12" xfId="110" applyNumberFormat="1" applyFont="1" applyFill="1" applyBorder="1" applyAlignment="1">
      <alignment horizontal="center" vertical="center" wrapText="1"/>
    </xf>
    <xf numFmtId="0" fontId="50" fillId="0" borderId="10" xfId="110" applyFont="1" applyBorder="1" applyAlignment="1">
      <alignment horizontal="justify" vertical="center" wrapText="1"/>
    </xf>
    <xf numFmtId="4" fontId="50" fillId="0" borderId="10" xfId="110" applyNumberFormat="1" applyFont="1" applyFill="1" applyBorder="1" applyAlignment="1">
      <alignment horizontal="center" vertical="center" wrapText="1"/>
    </xf>
    <xf numFmtId="2" fontId="50" fillId="0" borderId="12" xfId="110" applyNumberFormat="1" applyFont="1" applyFill="1" applyBorder="1" applyAlignment="1">
      <alignment horizontal="center" vertical="center" wrapText="1"/>
    </xf>
    <xf numFmtId="0" fontId="48" fillId="0" borderId="10" xfId="110" applyFont="1" applyBorder="1" applyAlignment="1">
      <alignment horizontal="justify" vertical="center" wrapText="1"/>
    </xf>
    <xf numFmtId="2" fontId="48" fillId="0" borderId="10" xfId="110" applyNumberFormat="1" applyFont="1" applyFill="1" applyBorder="1" applyAlignment="1">
      <alignment horizontal="center" vertical="center" wrapText="1"/>
    </xf>
    <xf numFmtId="2" fontId="50" fillId="0" borderId="10" xfId="110" applyNumberFormat="1" applyFont="1" applyFill="1" applyBorder="1" applyAlignment="1">
      <alignment horizontal="center" vertical="center" wrapText="1"/>
    </xf>
    <xf numFmtId="0" fontId="48" fillId="0" borderId="10" xfId="110" applyFont="1" applyFill="1" applyBorder="1" applyAlignment="1">
      <alignment horizontal="center" vertical="center" wrapText="1"/>
    </xf>
    <xf numFmtId="0" fontId="48" fillId="0" borderId="11" xfId="110" applyFont="1" applyFill="1" applyBorder="1" applyAlignment="1">
      <alignment horizontal="center" vertical="center" wrapText="1"/>
    </xf>
    <xf numFmtId="0" fontId="50" fillId="0" borderId="12" xfId="110" applyFont="1" applyFill="1" applyBorder="1" applyAlignment="1">
      <alignment horizontal="center" vertical="center" wrapText="1"/>
    </xf>
    <xf numFmtId="0" fontId="6" fillId="0" borderId="0" xfId="111" applyFill="1"/>
    <xf numFmtId="0" fontId="46" fillId="0" borderId="0" xfId="111" applyFont="1" applyFill="1" applyAlignment="1">
      <alignment horizontal="right"/>
    </xf>
    <xf numFmtId="0" fontId="6" fillId="0" borderId="0" xfId="111"/>
    <xf numFmtId="0" fontId="21" fillId="0" borderId="0" xfId="111" applyFont="1" applyFill="1" applyBorder="1"/>
    <xf numFmtId="0" fontId="21" fillId="0" borderId="0" xfId="111" applyFont="1" applyFill="1"/>
    <xf numFmtId="0" fontId="20" fillId="0" borderId="0" xfId="111" applyFont="1" applyFill="1" applyAlignment="1"/>
    <xf numFmtId="0" fontId="21" fillId="0" borderId="0" xfId="111" applyFont="1" applyFill="1" applyAlignment="1"/>
    <xf numFmtId="0" fontId="22" fillId="0" borderId="0" xfId="111" applyFont="1" applyFill="1" applyBorder="1"/>
    <xf numFmtId="0" fontId="21" fillId="0" borderId="0" xfId="111" applyFont="1" applyFill="1" applyBorder="1" applyAlignment="1"/>
    <xf numFmtId="0" fontId="21" fillId="0" borderId="13" xfId="111" applyFont="1" applyFill="1" applyBorder="1" applyAlignment="1"/>
    <xf numFmtId="0" fontId="21" fillId="0" borderId="14" xfId="111" applyFont="1" applyFill="1" applyBorder="1" applyAlignment="1">
      <alignment horizontal="center"/>
    </xf>
    <xf numFmtId="0" fontId="53" fillId="0" borderId="0" xfId="111" applyFont="1" applyFill="1" applyBorder="1"/>
    <xf numFmtId="0" fontId="52" fillId="0" borderId="0" xfId="111" applyFont="1" applyFill="1" applyBorder="1"/>
    <xf numFmtId="0" fontId="56" fillId="0" borderId="15" xfId="111" applyFont="1" applyFill="1" applyBorder="1" applyAlignment="1">
      <alignment horizontal="center"/>
    </xf>
    <xf numFmtId="0" fontId="52" fillId="0" borderId="0" xfId="111" applyFont="1"/>
    <xf numFmtId="0" fontId="46" fillId="0" borderId="0" xfId="111" applyFont="1" applyAlignment="1">
      <alignment horizontal="right"/>
    </xf>
    <xf numFmtId="0" fontId="47" fillId="0" borderId="10" xfId="111" applyFont="1" applyBorder="1" applyAlignment="1">
      <alignment horizontal="center" vertical="center" wrapText="1"/>
    </xf>
    <xf numFmtId="0" fontId="47" fillId="0" borderId="18" xfId="111" applyFont="1" applyBorder="1" applyAlignment="1">
      <alignment horizontal="center" vertical="center" wrapText="1"/>
    </xf>
    <xf numFmtId="2" fontId="50" fillId="0" borderId="10" xfId="111" applyNumberFormat="1" applyFont="1" applyBorder="1" applyAlignment="1">
      <alignment horizontal="center" vertical="center" wrapText="1"/>
    </xf>
    <xf numFmtId="0" fontId="50" fillId="0" borderId="18" xfId="111" applyFont="1" applyBorder="1" applyAlignment="1">
      <alignment horizontal="center" vertical="center" wrapText="1"/>
    </xf>
    <xf numFmtId="0" fontId="49" fillId="24" borderId="20" xfId="111" applyFont="1" applyFill="1" applyBorder="1" applyAlignment="1">
      <alignment horizontal="justify" vertical="center" wrapText="1"/>
    </xf>
    <xf numFmtId="0" fontId="36" fillId="24" borderId="0" xfId="111" applyFont="1" applyFill="1"/>
    <xf numFmtId="0" fontId="47" fillId="24" borderId="20" xfId="111" applyFont="1" applyFill="1" applyBorder="1" applyAlignment="1">
      <alignment horizontal="justify" vertical="center" wrapText="1"/>
    </xf>
    <xf numFmtId="0" fontId="6" fillId="24" borderId="0" xfId="111" applyFill="1"/>
    <xf numFmtId="0" fontId="56" fillId="0" borderId="21" xfId="111" applyFont="1" applyFill="1" applyBorder="1" applyAlignment="1">
      <alignment vertical="center" wrapText="1"/>
    </xf>
    <xf numFmtId="164" fontId="50" fillId="0" borderId="12" xfId="111" applyNumberFormat="1" applyFont="1" applyFill="1" applyBorder="1" applyAlignment="1">
      <alignment horizontal="center" vertical="center" wrapText="1"/>
    </xf>
    <xf numFmtId="0" fontId="49" fillId="0" borderId="22" xfId="111" applyFont="1" applyFill="1" applyBorder="1" applyAlignment="1">
      <alignment horizontal="center" vertical="center" wrapText="1"/>
    </xf>
    <xf numFmtId="0" fontId="56" fillId="0" borderId="21" xfId="111" applyFont="1" applyBorder="1" applyAlignment="1">
      <alignment vertical="center" wrapText="1"/>
    </xf>
    <xf numFmtId="164" fontId="60" fillId="0" borderId="10" xfId="111" applyNumberFormat="1" applyFont="1" applyFill="1" applyBorder="1" applyAlignment="1">
      <alignment horizontal="center" vertical="center" wrapText="1"/>
    </xf>
    <xf numFmtId="0" fontId="56" fillId="0" borderId="21" xfId="111" applyFont="1" applyBorder="1" applyAlignment="1">
      <alignment horizontal="left" vertical="center" wrapText="1"/>
    </xf>
    <xf numFmtId="0" fontId="56" fillId="0" borderId="21" xfId="111" applyFont="1" applyBorder="1" applyAlignment="1">
      <alignment wrapText="1"/>
    </xf>
    <xf numFmtId="164" fontId="60" fillId="0" borderId="10" xfId="111" applyNumberFormat="1" applyFont="1" applyFill="1" applyBorder="1" applyAlignment="1">
      <alignment horizontal="center" wrapText="1"/>
    </xf>
    <xf numFmtId="0" fontId="47" fillId="0" borderId="19" xfId="111" applyFont="1" applyFill="1" applyBorder="1" applyAlignment="1">
      <alignment horizontal="justify" vertical="center" wrapText="1"/>
    </xf>
    <xf numFmtId="164" fontId="60" fillId="0" borderId="11" xfId="111" applyNumberFormat="1" applyFont="1" applyFill="1" applyBorder="1" applyAlignment="1">
      <alignment horizontal="center" wrapText="1"/>
    </xf>
    <xf numFmtId="0" fontId="50" fillId="0" borderId="23" xfId="111" applyFont="1" applyBorder="1" applyAlignment="1">
      <alignment horizontal="center" vertical="center" wrapText="1"/>
    </xf>
    <xf numFmtId="164" fontId="36" fillId="24" borderId="0" xfId="111" applyNumberFormat="1" applyFont="1" applyFill="1"/>
    <xf numFmtId="0" fontId="62" fillId="24" borderId="21" xfId="111" applyFont="1" applyFill="1" applyBorder="1" applyAlignment="1">
      <alignment vertical="center" wrapText="1"/>
    </xf>
    <xf numFmtId="164" fontId="63" fillId="24" borderId="10" xfId="127" applyNumberFormat="1" applyFont="1" applyFill="1" applyBorder="1" applyAlignment="1">
      <alignment horizontal="center" vertical="center" wrapText="1"/>
    </xf>
    <xf numFmtId="0" fontId="50" fillId="24" borderId="18" xfId="111" applyFont="1" applyFill="1" applyBorder="1" applyAlignment="1">
      <alignment horizontal="center" vertical="center" wrapText="1"/>
    </xf>
    <xf numFmtId="164" fontId="50" fillId="0" borderId="10" xfId="127" applyNumberFormat="1" applyFont="1" applyFill="1" applyBorder="1" applyAlignment="1">
      <alignment horizontal="center" vertical="center" wrapText="1"/>
    </xf>
    <xf numFmtId="4" fontId="50" fillId="0" borderId="10" xfId="111" applyNumberFormat="1" applyFont="1" applyFill="1" applyBorder="1" applyAlignment="1">
      <alignment horizontal="center" vertical="center" wrapText="1"/>
    </xf>
    <xf numFmtId="0" fontId="50" fillId="0" borderId="18" xfId="111" applyFont="1" applyFill="1" applyBorder="1" applyAlignment="1">
      <alignment horizontal="center" vertical="center" wrapText="1"/>
    </xf>
    <xf numFmtId="4" fontId="50" fillId="0" borderId="12" xfId="111" applyNumberFormat="1" applyFont="1" applyFill="1" applyBorder="1" applyAlignment="1">
      <alignment horizontal="center" vertical="center" wrapText="1"/>
    </xf>
    <xf numFmtId="2" fontId="6" fillId="0" borderId="0" xfId="111" applyNumberFormat="1" applyFill="1"/>
    <xf numFmtId="164" fontId="6" fillId="0" borderId="0" xfId="111" applyNumberFormat="1" applyFill="1"/>
    <xf numFmtId="164" fontId="65" fillId="24" borderId="10" xfId="127" applyNumberFormat="1" applyFont="1" applyFill="1" applyBorder="1" applyAlignment="1">
      <alignment horizontal="center" vertical="center" wrapText="1"/>
    </xf>
    <xf numFmtId="4" fontId="65" fillId="24" borderId="12" xfId="111" applyNumberFormat="1" applyFont="1" applyFill="1" applyBorder="1" applyAlignment="1">
      <alignment horizontal="center" vertical="center" wrapText="1"/>
    </xf>
    <xf numFmtId="0" fontId="62" fillId="24" borderId="21" xfId="111" applyFont="1" applyFill="1" applyBorder="1" applyAlignment="1">
      <alignment horizontal="left" vertical="center" wrapText="1"/>
    </xf>
    <xf numFmtId="164" fontId="63" fillId="24" borderId="12" xfId="127" applyNumberFormat="1" applyFont="1" applyFill="1" applyBorder="1" applyAlignment="1">
      <alignment horizontal="center" vertical="center" wrapText="1"/>
    </xf>
    <xf numFmtId="0" fontId="62" fillId="24" borderId="21" xfId="111" applyFont="1" applyFill="1" applyBorder="1" applyAlignment="1">
      <alignment horizontal="justify" vertical="center" wrapText="1"/>
    </xf>
    <xf numFmtId="4" fontId="63" fillId="24" borderId="10" xfId="111" applyNumberFormat="1" applyFont="1" applyFill="1" applyBorder="1" applyAlignment="1">
      <alignment horizontal="center" vertical="center" wrapText="1"/>
    </xf>
    <xf numFmtId="4" fontId="63" fillId="0" borderId="10" xfId="111" applyNumberFormat="1" applyFont="1" applyFill="1" applyBorder="1" applyAlignment="1">
      <alignment horizontal="center" vertical="center" wrapText="1"/>
    </xf>
    <xf numFmtId="0" fontId="62" fillId="24" borderId="24" xfId="111" applyFont="1" applyFill="1" applyBorder="1" applyAlignment="1">
      <alignment horizontal="justify" vertical="center" wrapText="1"/>
    </xf>
    <xf numFmtId="164" fontId="66" fillId="24" borderId="10" xfId="127" applyNumberFormat="1" applyFont="1" applyFill="1" applyBorder="1" applyAlignment="1">
      <alignment horizontal="center" vertical="center" wrapText="1"/>
    </xf>
    <xf numFmtId="4" fontId="66" fillId="24" borderId="11" xfId="111" applyNumberFormat="1" applyFont="1" applyFill="1" applyBorder="1" applyAlignment="1">
      <alignment horizontal="center" vertical="center" wrapText="1"/>
    </xf>
    <xf numFmtId="0" fontId="67" fillId="24" borderId="25" xfId="111" applyFont="1" applyFill="1" applyBorder="1" applyAlignment="1">
      <alignment horizontal="center" vertical="center" wrapText="1"/>
    </xf>
    <xf numFmtId="0" fontId="68" fillId="0" borderId="0" xfId="111" applyFont="1" applyFill="1"/>
    <xf numFmtId="164" fontId="63" fillId="0" borderId="10" xfId="127" applyNumberFormat="1" applyFont="1" applyFill="1" applyBorder="1" applyAlignment="1">
      <alignment horizontal="center" vertical="center" wrapText="1"/>
    </xf>
    <xf numFmtId="4" fontId="63" fillId="0" borderId="11" xfId="111" applyNumberFormat="1" applyFont="1" applyFill="1" applyBorder="1" applyAlignment="1">
      <alignment horizontal="center" vertical="center" wrapText="1"/>
    </xf>
    <xf numFmtId="0" fontId="50" fillId="0" borderId="25" xfId="111" applyFont="1" applyFill="1" applyBorder="1" applyAlignment="1">
      <alignment horizontal="center" vertical="center" wrapText="1"/>
    </xf>
    <xf numFmtId="4" fontId="63" fillId="24" borderId="11" xfId="111" applyNumberFormat="1" applyFont="1" applyFill="1" applyBorder="1" applyAlignment="1">
      <alignment horizontal="center" vertical="center" wrapText="1"/>
    </xf>
    <xf numFmtId="0" fontId="50" fillId="24" borderId="25" xfId="111" applyFont="1" applyFill="1" applyBorder="1" applyAlignment="1">
      <alignment horizontal="center" vertical="center" wrapText="1"/>
    </xf>
    <xf numFmtId="0" fontId="50" fillId="0" borderId="26" xfId="111" applyFont="1" applyFill="1" applyBorder="1" applyAlignment="1">
      <alignment horizontal="center" vertical="center" wrapText="1"/>
    </xf>
    <xf numFmtId="0" fontId="47" fillId="0" borderId="24" xfId="111" applyFont="1" applyFill="1" applyBorder="1" applyAlignment="1">
      <alignment horizontal="justify" vertical="center" wrapText="1"/>
    </xf>
    <xf numFmtId="0" fontId="62" fillId="0" borderId="24" xfId="111" applyFont="1" applyFill="1" applyBorder="1" applyAlignment="1">
      <alignment horizontal="justify" vertical="center" wrapText="1"/>
    </xf>
    <xf numFmtId="0" fontId="28" fillId="0" borderId="0" xfId="111" applyFont="1" applyBorder="1" applyAlignment="1">
      <alignment horizontal="justify" vertical="center" wrapText="1"/>
    </xf>
    <xf numFmtId="0" fontId="28" fillId="0" borderId="0" xfId="111" applyFont="1" applyBorder="1" applyAlignment="1">
      <alignment horizontal="center" vertical="center" wrapText="1"/>
    </xf>
    <xf numFmtId="0" fontId="64" fillId="0" borderId="0" xfId="111" applyFont="1" applyFill="1" applyBorder="1" applyAlignment="1">
      <alignment horizontal="justify" vertical="center" wrapText="1"/>
    </xf>
    <xf numFmtId="0" fontId="6" fillId="0" borderId="0" xfId="111" applyFont="1"/>
    <xf numFmtId="164" fontId="46" fillId="0" borderId="10" xfId="111" applyNumberFormat="1" applyFont="1" applyBorder="1" applyAlignment="1">
      <alignment horizontal="center"/>
    </xf>
    <xf numFmtId="0" fontId="70" fillId="0" borderId="0" xfId="111" applyFont="1"/>
    <xf numFmtId="0" fontId="36" fillId="0" borderId="0" xfId="111" applyFont="1" applyAlignment="1">
      <alignment horizontal="center"/>
    </xf>
    <xf numFmtId="0" fontId="47" fillId="0" borderId="0" xfId="111" applyFont="1" applyBorder="1" applyAlignment="1">
      <alignment horizontal="center" vertical="center" wrapText="1"/>
    </xf>
    <xf numFmtId="0" fontId="50" fillId="0" borderId="0" xfId="111" applyFont="1" applyBorder="1" applyAlignment="1">
      <alignment horizontal="center" vertical="center" wrapText="1"/>
    </xf>
    <xf numFmtId="0" fontId="49" fillId="24" borderId="0" xfId="111" applyFont="1" applyFill="1" applyBorder="1" applyAlignment="1">
      <alignment horizontal="center" vertical="center" wrapText="1"/>
    </xf>
    <xf numFmtId="0" fontId="49" fillId="0" borderId="0" xfId="111" applyFont="1" applyFill="1" applyBorder="1" applyAlignment="1">
      <alignment horizontal="center" vertical="center" wrapText="1"/>
    </xf>
    <xf numFmtId="0" fontId="50" fillId="24" borderId="0" xfId="111" applyFont="1" applyFill="1" applyBorder="1" applyAlignment="1">
      <alignment horizontal="center" vertical="center" wrapText="1"/>
    </xf>
    <xf numFmtId="0" fontId="50" fillId="0" borderId="0" xfId="111" applyFont="1" applyFill="1" applyBorder="1" applyAlignment="1">
      <alignment horizontal="center" vertical="center" wrapText="1"/>
    </xf>
    <xf numFmtId="0" fontId="67" fillId="24" borderId="0" xfId="111" applyFont="1" applyFill="1" applyBorder="1" applyAlignment="1">
      <alignment horizontal="center" vertical="center" wrapText="1"/>
    </xf>
    <xf numFmtId="0" fontId="46" fillId="0" borderId="0" xfId="111" applyFont="1" applyBorder="1" applyAlignment="1">
      <alignment horizontal="center"/>
    </xf>
    <xf numFmtId="0" fontId="22" fillId="0" borderId="0" xfId="108" applyFont="1" applyBorder="1" applyAlignment="1"/>
    <xf numFmtId="4" fontId="50" fillId="0" borderId="11" xfId="111" applyNumberFormat="1" applyFont="1" applyFill="1" applyBorder="1" applyAlignment="1">
      <alignment horizontal="center" vertical="center" wrapText="1"/>
    </xf>
    <xf numFmtId="2" fontId="50" fillId="0" borderId="0" xfId="111" applyNumberFormat="1" applyFont="1" applyBorder="1" applyAlignment="1">
      <alignment horizontal="center" vertical="center" wrapText="1"/>
    </xf>
    <xf numFmtId="164" fontId="50" fillId="0" borderId="12" xfId="127" applyNumberFormat="1" applyFont="1" applyFill="1" applyBorder="1" applyAlignment="1">
      <alignment horizontal="center" vertical="center" wrapText="1"/>
    </xf>
    <xf numFmtId="0" fontId="71" fillId="0" borderId="0" xfId="111" applyFont="1" applyFill="1" applyBorder="1"/>
    <xf numFmtId="0" fontId="47" fillId="0" borderId="20" xfId="111" applyFont="1" applyFill="1" applyBorder="1" applyAlignment="1">
      <alignment horizontal="justify" vertical="center" wrapText="1"/>
    </xf>
    <xf numFmtId="164" fontId="63" fillId="0" borderId="12" xfId="127" applyNumberFormat="1" applyFont="1" applyFill="1" applyBorder="1" applyAlignment="1">
      <alignment horizontal="center" vertical="center" wrapText="1"/>
    </xf>
    <xf numFmtId="4" fontId="63" fillId="0" borderId="28" xfId="111" applyNumberFormat="1" applyFont="1" applyFill="1" applyBorder="1" applyAlignment="1">
      <alignment horizontal="center" vertical="center" wrapText="1"/>
    </xf>
    <xf numFmtId="0" fontId="50" fillId="0" borderId="29" xfId="111" applyFont="1" applyFill="1" applyBorder="1" applyAlignment="1">
      <alignment horizontal="center" vertical="center" wrapText="1"/>
    </xf>
    <xf numFmtId="0" fontId="50" fillId="0" borderId="27" xfId="111" applyFont="1" applyFill="1" applyBorder="1" applyAlignment="1">
      <alignment horizontal="center" vertical="center" wrapText="1"/>
    </xf>
    <xf numFmtId="0" fontId="72" fillId="0" borderId="0" xfId="110" applyFont="1"/>
    <xf numFmtId="0" fontId="59" fillId="0" borderId="0" xfId="110" applyFont="1"/>
    <xf numFmtId="0" fontId="74" fillId="0" borderId="0" xfId="110" applyFont="1"/>
    <xf numFmtId="0" fontId="75" fillId="0" borderId="0" xfId="110" applyFont="1" applyAlignment="1">
      <alignment vertical="top"/>
    </xf>
    <xf numFmtId="0" fontId="59" fillId="0" borderId="0" xfId="110" applyFont="1" applyBorder="1"/>
    <xf numFmtId="0" fontId="77" fillId="0" borderId="0" xfId="110" applyFont="1"/>
    <xf numFmtId="0" fontId="59" fillId="0" borderId="30" xfId="110" applyFont="1" applyBorder="1"/>
    <xf numFmtId="0" fontId="74" fillId="0" borderId="0" xfId="111" applyFont="1"/>
    <xf numFmtId="0" fontId="78" fillId="0" borderId="0" xfId="111" applyFont="1" applyFill="1"/>
    <xf numFmtId="0" fontId="51" fillId="0" borderId="0" xfId="111" applyFont="1" applyFill="1"/>
    <xf numFmtId="0" fontId="80" fillId="0" borderId="0" xfId="111" applyFont="1" applyFill="1"/>
    <xf numFmtId="49" fontId="56" fillId="0" borderId="32" xfId="111" applyNumberFormat="1" applyFont="1" applyFill="1" applyBorder="1" applyAlignment="1">
      <alignment horizontal="center"/>
    </xf>
    <xf numFmtId="14" fontId="47" fillId="0" borderId="33" xfId="111" applyNumberFormat="1" applyFont="1" applyFill="1" applyBorder="1" applyAlignment="1">
      <alignment horizontal="center"/>
    </xf>
    <xf numFmtId="0" fontId="47" fillId="0" borderId="33" xfId="111" applyFont="1" applyFill="1" applyBorder="1" applyAlignment="1">
      <alignment horizontal="center"/>
    </xf>
    <xf numFmtId="0" fontId="80" fillId="0" borderId="0" xfId="111" applyFont="1" applyFill="1" applyBorder="1"/>
    <xf numFmtId="0" fontId="47" fillId="0" borderId="32" xfId="111" applyFont="1" applyFill="1" applyBorder="1" applyAlignment="1">
      <alignment horizontal="center"/>
    </xf>
    <xf numFmtId="0" fontId="51" fillId="0" borderId="0" xfId="111" applyFont="1" applyFill="1" applyBorder="1"/>
    <xf numFmtId="0" fontId="79" fillId="0" borderId="0" xfId="111" applyFont="1" applyFill="1"/>
    <xf numFmtId="0" fontId="47" fillId="0" borderId="34" xfId="111" applyFont="1" applyFill="1" applyBorder="1" applyAlignment="1">
      <alignment horizontal="center"/>
    </xf>
    <xf numFmtId="0" fontId="47" fillId="0" borderId="35" xfId="111" applyFont="1" applyFill="1" applyBorder="1" applyAlignment="1">
      <alignment horizontal="center"/>
    </xf>
    <xf numFmtId="0" fontId="51" fillId="0" borderId="13" xfId="111" applyFont="1" applyFill="1" applyBorder="1"/>
    <xf numFmtId="0" fontId="80" fillId="0" borderId="0" xfId="111" applyFont="1" applyFill="1" applyAlignment="1">
      <alignment horizontal="center"/>
    </xf>
    <xf numFmtId="0" fontId="47" fillId="0" borderId="36" xfId="111" applyFont="1" applyFill="1" applyBorder="1" applyAlignment="1">
      <alignment horizontal="center"/>
    </xf>
    <xf numFmtId="0" fontId="51" fillId="0" borderId="0" xfId="111" applyFont="1" applyFill="1" applyAlignment="1">
      <alignment vertical="center"/>
    </xf>
    <xf numFmtId="0" fontId="80" fillId="0" borderId="14" xfId="111" applyFont="1" applyFill="1" applyBorder="1"/>
    <xf numFmtId="0" fontId="79" fillId="0" borderId="0" xfId="111" applyFont="1" applyFill="1" applyBorder="1"/>
    <xf numFmtId="0" fontId="79" fillId="0" borderId="37" xfId="111" applyFont="1" applyFill="1" applyBorder="1"/>
    <xf numFmtId="0" fontId="79" fillId="0" borderId="14" xfId="111" applyFont="1" applyFill="1" applyBorder="1"/>
    <xf numFmtId="0" fontId="79" fillId="0" borderId="17" xfId="111" applyFont="1" applyFill="1" applyBorder="1"/>
    <xf numFmtId="0" fontId="79" fillId="0" borderId="38" xfId="111" applyFont="1" applyFill="1" applyBorder="1"/>
    <xf numFmtId="0" fontId="79" fillId="0" borderId="39" xfId="111" applyFont="1" applyFill="1" applyBorder="1"/>
    <xf numFmtId="0" fontId="79" fillId="0" borderId="40" xfId="111" applyFont="1" applyFill="1" applyBorder="1"/>
    <xf numFmtId="0" fontId="79" fillId="0" borderId="13" xfId="111" applyFont="1" applyFill="1" applyBorder="1"/>
    <xf numFmtId="0" fontId="79" fillId="0" borderId="41" xfId="111" applyFont="1" applyFill="1" applyBorder="1"/>
    <xf numFmtId="0" fontId="51" fillId="0" borderId="39" xfId="111" applyFont="1" applyFill="1" applyBorder="1" applyAlignment="1">
      <alignment horizontal="center"/>
    </xf>
    <xf numFmtId="0" fontId="51" fillId="0" borderId="39" xfId="111" applyFont="1" applyFill="1" applyBorder="1" applyAlignment="1">
      <alignment horizontal="right"/>
    </xf>
    <xf numFmtId="0" fontId="51" fillId="0" borderId="10" xfId="111" applyFont="1" applyFill="1" applyBorder="1"/>
    <xf numFmtId="0" fontId="51" fillId="0" borderId="0" xfId="111" applyFont="1" applyFill="1" applyBorder="1" applyAlignment="1">
      <alignment horizontal="center" vertical="center" wrapText="1"/>
    </xf>
    <xf numFmtId="0" fontId="51" fillId="0" borderId="11" xfId="111" applyFont="1" applyFill="1" applyBorder="1"/>
    <xf numFmtId="164" fontId="79" fillId="0" borderId="0" xfId="111" applyNumberFormat="1" applyFont="1" applyFill="1"/>
    <xf numFmtId="164" fontId="79" fillId="0" borderId="0" xfId="111" applyNumberFormat="1" applyFont="1" applyFill="1" applyBorder="1"/>
    <xf numFmtId="0" fontId="51" fillId="0" borderId="12" xfId="111" applyFont="1" applyFill="1" applyBorder="1" applyAlignment="1">
      <alignment horizontal="center"/>
    </xf>
    <xf numFmtId="164" fontId="81" fillId="0" borderId="12" xfId="127" applyNumberFormat="1" applyFont="1" applyFill="1" applyBorder="1" applyAlignment="1">
      <alignment horizontal="center" vertical="center"/>
    </xf>
    <xf numFmtId="164" fontId="51" fillId="0" borderId="0" xfId="127" applyNumberFormat="1" applyFont="1" applyFill="1" applyBorder="1" applyAlignment="1">
      <alignment vertical="center"/>
    </xf>
    <xf numFmtId="164" fontId="51" fillId="0" borderId="0" xfId="127" applyNumberFormat="1" applyFont="1" applyFill="1" applyBorder="1" applyAlignment="1">
      <alignment horizontal="center" vertical="center"/>
    </xf>
    <xf numFmtId="0" fontId="51" fillId="0" borderId="0" xfId="111" applyFont="1" applyFill="1" applyAlignment="1">
      <alignment horizontal="right"/>
    </xf>
    <xf numFmtId="0" fontId="56" fillId="0" borderId="0" xfId="111" applyFont="1" applyFill="1" applyAlignment="1">
      <alignment horizontal="right"/>
    </xf>
    <xf numFmtId="0" fontId="74" fillId="0" borderId="0" xfId="111" applyFont="1" applyBorder="1"/>
    <xf numFmtId="0" fontId="82" fillId="0" borderId="0" xfId="111" applyFont="1" applyFill="1"/>
    <xf numFmtId="164" fontId="82" fillId="0" borderId="0" xfId="111" applyNumberFormat="1" applyFont="1" applyFill="1"/>
    <xf numFmtId="0" fontId="82" fillId="0" borderId="0" xfId="111" applyFont="1" applyFill="1" applyBorder="1"/>
    <xf numFmtId="0" fontId="83" fillId="0" borderId="0" xfId="111" applyFont="1" applyBorder="1" applyAlignment="1">
      <alignment horizontal="center" vertical="center" wrapText="1"/>
    </xf>
    <xf numFmtId="164" fontId="49" fillId="24" borderId="0" xfId="111" applyNumberFormat="1" applyFont="1" applyFill="1" applyBorder="1" applyAlignment="1">
      <alignment horizontal="center" vertical="center" wrapText="1"/>
    </xf>
    <xf numFmtId="4" fontId="50" fillId="0" borderId="0" xfId="111" applyNumberFormat="1" applyFont="1" applyFill="1" applyBorder="1" applyAlignment="1">
      <alignment horizontal="center" vertical="center" wrapText="1"/>
    </xf>
    <xf numFmtId="0" fontId="20" fillId="0" borderId="0" xfId="108" applyFont="1" applyBorder="1" applyAlignment="1"/>
    <xf numFmtId="0" fontId="78" fillId="0" borderId="0" xfId="110" applyFont="1" applyBorder="1" applyAlignment="1">
      <alignment horizontal="right"/>
    </xf>
    <xf numFmtId="0" fontId="78" fillId="0" borderId="0" xfId="110" applyFont="1" applyBorder="1" applyAlignment="1">
      <alignment wrapText="1"/>
    </xf>
    <xf numFmtId="0" fontId="78" fillId="0" borderId="0" xfId="111" applyFont="1" applyBorder="1"/>
    <xf numFmtId="0" fontId="78" fillId="0" borderId="0" xfId="111" applyFont="1" applyFill="1" applyBorder="1" applyAlignment="1">
      <alignment horizontal="center"/>
    </xf>
    <xf numFmtId="0" fontId="78" fillId="0" borderId="0" xfId="111" applyFont="1" applyFill="1" applyBorder="1"/>
    <xf numFmtId="0" fontId="50" fillId="0" borderId="0" xfId="111" applyFont="1" applyFill="1" applyBorder="1" applyAlignment="1">
      <alignment horizontal="center" vertical="center" wrapText="1"/>
    </xf>
    <xf numFmtId="0" fontId="6" fillId="0" borderId="0" xfId="111" applyFill="1" applyBorder="1"/>
    <xf numFmtId="0" fontId="62" fillId="0" borderId="49" xfId="111" applyFont="1" applyFill="1" applyBorder="1" applyAlignment="1">
      <alignment horizontal="justify" vertical="center" wrapText="1"/>
    </xf>
    <xf numFmtId="164" fontId="63" fillId="0" borderId="15" xfId="127" applyNumberFormat="1" applyFont="1" applyFill="1" applyBorder="1" applyAlignment="1">
      <alignment horizontal="center" vertical="center" wrapText="1"/>
    </xf>
    <xf numFmtId="4" fontId="63" fillId="0" borderId="15" xfId="111" applyNumberFormat="1" applyFont="1" applyFill="1" applyBorder="1" applyAlignment="1">
      <alignment horizontal="center" vertical="center" wrapText="1"/>
    </xf>
    <xf numFmtId="0" fontId="50" fillId="0" borderId="50" xfId="111" applyFont="1" applyFill="1" applyBorder="1" applyAlignment="1">
      <alignment horizontal="center" vertical="center" wrapText="1"/>
    </xf>
    <xf numFmtId="0" fontId="6" fillId="0" borderId="50" xfId="111" applyFill="1" applyBorder="1"/>
    <xf numFmtId="0" fontId="47" fillId="0" borderId="51" xfId="111" applyFont="1" applyBorder="1" applyAlignment="1">
      <alignment horizontal="justify" vertical="center" wrapText="1"/>
    </xf>
    <xf numFmtId="2" fontId="50" fillId="0" borderId="52" xfId="111" applyNumberFormat="1" applyFont="1" applyFill="1" applyBorder="1" applyAlignment="1">
      <alignment horizontal="center" vertical="center" wrapText="1"/>
    </xf>
    <xf numFmtId="0" fontId="46" fillId="0" borderId="45" xfId="111" applyFont="1" applyBorder="1" applyAlignment="1">
      <alignment horizontal="center"/>
    </xf>
    <xf numFmtId="0" fontId="74" fillId="0" borderId="0" xfId="110" applyFont="1" applyBorder="1"/>
    <xf numFmtId="0" fontId="66" fillId="24" borderId="24" xfId="111" applyFont="1" applyFill="1" applyBorder="1" applyAlignment="1">
      <alignment horizontal="justify" vertical="center" wrapText="1"/>
    </xf>
    <xf numFmtId="0" fontId="51" fillId="0" borderId="16" xfId="111" applyFont="1" applyFill="1" applyBorder="1" applyAlignment="1">
      <alignment horizontal="center"/>
    </xf>
    <xf numFmtId="0" fontId="51" fillId="0" borderId="31" xfId="111" applyFont="1" applyFill="1" applyBorder="1" applyAlignment="1">
      <alignment horizontal="center"/>
    </xf>
    <xf numFmtId="0" fontId="51" fillId="0" borderId="37" xfId="111" applyFont="1" applyFill="1" applyBorder="1" applyAlignment="1">
      <alignment horizontal="center"/>
    </xf>
    <xf numFmtId="0" fontId="51" fillId="0" borderId="17" xfId="111" applyFont="1" applyFill="1" applyBorder="1" applyAlignment="1">
      <alignment horizontal="center"/>
    </xf>
    <xf numFmtId="0" fontId="56" fillId="0" borderId="0" xfId="111" applyFont="1" applyFill="1" applyBorder="1" applyAlignment="1">
      <alignment horizontal="center"/>
    </xf>
    <xf numFmtId="0" fontId="51" fillId="0" borderId="14" xfId="111" applyFont="1" applyFill="1" applyBorder="1" applyAlignment="1">
      <alignment horizontal="center"/>
    </xf>
    <xf numFmtId="164" fontId="56" fillId="0" borderId="0" xfId="111" applyNumberFormat="1" applyFont="1" applyFill="1" applyBorder="1" applyAlignment="1">
      <alignment horizontal="center"/>
    </xf>
    <xf numFmtId="0" fontId="79" fillId="0" borderId="10" xfId="111" applyFont="1" applyFill="1" applyBorder="1"/>
    <xf numFmtId="0" fontId="72" fillId="0" borderId="0" xfId="110" applyFont="1" applyFill="1"/>
    <xf numFmtId="0" fontId="72" fillId="0" borderId="0" xfId="110" applyFont="1" applyFill="1" applyBorder="1"/>
    <xf numFmtId="0" fontId="78" fillId="0" borderId="0" xfId="110" applyFont="1" applyFill="1" applyBorder="1"/>
    <xf numFmtId="164" fontId="82" fillId="0" borderId="0" xfId="110" applyNumberFormat="1" applyFont="1" applyFill="1"/>
    <xf numFmtId="0" fontId="78" fillId="0" borderId="0" xfId="110" applyFont="1" applyFill="1"/>
    <xf numFmtId="0" fontId="59" fillId="0" borderId="0" xfId="110" applyFont="1" applyFill="1" applyAlignment="1">
      <alignment vertical="top"/>
    </xf>
    <xf numFmtId="0" fontId="59" fillId="0" borderId="0" xfId="110" applyFont="1" applyFill="1"/>
    <xf numFmtId="0" fontId="59" fillId="0" borderId="0" xfId="110" applyFont="1" applyFill="1" applyBorder="1"/>
    <xf numFmtId="0" fontId="58" fillId="0" borderId="0" xfId="110" applyFont="1" applyFill="1" applyBorder="1"/>
    <xf numFmtId="0" fontId="58" fillId="0" borderId="0" xfId="110" applyFont="1" applyFill="1"/>
    <xf numFmtId="0" fontId="72" fillId="0" borderId="30" xfId="110" applyFont="1" applyFill="1" applyBorder="1"/>
    <xf numFmtId="0" fontId="51" fillId="0" borderId="10" xfId="111" applyFont="1" applyFill="1" applyBorder="1" applyAlignment="1">
      <alignment horizontal="center"/>
    </xf>
    <xf numFmtId="0" fontId="6" fillId="0" borderId="0" xfId="111" applyFill="1" applyAlignment="1">
      <alignment wrapText="1"/>
    </xf>
    <xf numFmtId="0" fontId="21" fillId="0" borderId="0" xfId="111" applyFont="1" applyFill="1" applyBorder="1" applyAlignment="1">
      <alignment wrapText="1"/>
    </xf>
    <xf numFmtId="0" fontId="21" fillId="0" borderId="0" xfId="111" applyFont="1" applyFill="1" applyBorder="1" applyAlignment="1">
      <alignment horizontal="right" wrapText="1"/>
    </xf>
    <xf numFmtId="0" fontId="53" fillId="0" borderId="0" xfId="111" applyFont="1" applyFill="1" applyBorder="1" applyAlignment="1">
      <alignment wrapText="1"/>
    </xf>
    <xf numFmtId="0" fontId="80" fillId="0" borderId="0" xfId="111" applyFont="1" applyFill="1" applyAlignment="1">
      <alignment wrapText="1"/>
    </xf>
    <xf numFmtId="0" fontId="79" fillId="0" borderId="0" xfId="111" applyFont="1" applyFill="1" applyAlignment="1">
      <alignment wrapText="1"/>
    </xf>
    <xf numFmtId="0" fontId="80" fillId="0" borderId="0" xfId="111" applyFont="1" applyFill="1" applyBorder="1" applyAlignment="1">
      <alignment wrapText="1"/>
    </xf>
    <xf numFmtId="0" fontId="80" fillId="0" borderId="14" xfId="111" applyFont="1" applyFill="1" applyBorder="1" applyAlignment="1">
      <alignment wrapText="1"/>
    </xf>
    <xf numFmtId="0" fontId="51" fillId="0" borderId="13" xfId="111" applyFont="1" applyFill="1" applyBorder="1" applyAlignment="1">
      <alignment wrapText="1"/>
    </xf>
    <xf numFmtId="0" fontId="51" fillId="0" borderId="0" xfId="111" applyFont="1" applyFill="1" applyBorder="1" applyAlignment="1">
      <alignment wrapText="1"/>
    </xf>
    <xf numFmtId="0" fontId="51" fillId="0" borderId="10" xfId="111" applyFont="1" applyFill="1" applyBorder="1" applyAlignment="1">
      <alignment horizontal="center" wrapText="1"/>
    </xf>
    <xf numFmtId="0" fontId="51" fillId="0" borderId="39" xfId="111" applyFont="1" applyFill="1" applyBorder="1" applyAlignment="1">
      <alignment horizontal="center" wrapText="1"/>
    </xf>
    <xf numFmtId="0" fontId="51" fillId="0" borderId="0" xfId="111" applyFont="1" applyFill="1" applyAlignment="1">
      <alignment wrapText="1"/>
    </xf>
    <xf numFmtId="0" fontId="72" fillId="0" borderId="0" xfId="110" applyFont="1" applyFill="1" applyAlignment="1">
      <alignment wrapText="1"/>
    </xf>
    <xf numFmtId="0" fontId="59" fillId="0" borderId="0" xfId="110" applyFont="1" applyFill="1" applyAlignment="1">
      <alignment wrapText="1"/>
    </xf>
    <xf numFmtId="0" fontId="78" fillId="0" borderId="0" xfId="111" applyFont="1" applyFill="1" applyAlignment="1">
      <alignment wrapText="1"/>
    </xf>
    <xf numFmtId="0" fontId="21" fillId="0" borderId="0" xfId="111" applyFont="1" applyFill="1" applyAlignment="1">
      <alignment horizontal="right"/>
    </xf>
    <xf numFmtId="0" fontId="21" fillId="0" borderId="13" xfId="111" applyFont="1" applyFill="1" applyBorder="1" applyAlignment="1">
      <alignment horizontal="right"/>
    </xf>
    <xf numFmtId="0" fontId="56" fillId="0" borderId="0" xfId="111" applyFont="1" applyFill="1" applyBorder="1" applyAlignment="1">
      <alignment horizontal="right"/>
    </xf>
    <xf numFmtId="0" fontId="51" fillId="0" borderId="11" xfId="111" applyFont="1" applyFill="1" applyBorder="1" applyAlignment="1">
      <alignment horizontal="center"/>
    </xf>
    <xf numFmtId="0" fontId="47" fillId="0" borderId="10" xfId="111" applyFont="1" applyBorder="1" applyAlignment="1">
      <alignment horizontal="center" vertical="center" wrapText="1"/>
    </xf>
    <xf numFmtId="0" fontId="21" fillId="0" borderId="0" xfId="108" applyFont="1" applyBorder="1" applyAlignment="1">
      <alignment horizontal="right"/>
    </xf>
    <xf numFmtId="0" fontId="23" fillId="0" borderId="0" xfId="108" applyFont="1" applyAlignment="1">
      <alignment horizontal="center"/>
    </xf>
    <xf numFmtId="0" fontId="27" fillId="0" borderId="0" xfId="108" applyFont="1" applyAlignment="1">
      <alignment horizontal="right"/>
    </xf>
    <xf numFmtId="0" fontId="36" fillId="0" borderId="0" xfId="110" applyFont="1" applyAlignment="1">
      <alignment horizontal="center"/>
    </xf>
    <xf numFmtId="0" fontId="62" fillId="0" borderId="14" xfId="111" applyFont="1" applyFill="1" applyBorder="1" applyAlignment="1">
      <alignment horizontal="justify" vertical="center" wrapText="1"/>
    </xf>
    <xf numFmtId="0" fontId="62" fillId="0" borderId="53" xfId="111" applyFont="1" applyFill="1" applyBorder="1" applyAlignment="1">
      <alignment horizontal="justify" vertical="center" wrapText="1"/>
    </xf>
    <xf numFmtId="0" fontId="47" fillId="0" borderId="54" xfId="111" applyFont="1" applyBorder="1" applyAlignment="1">
      <alignment horizontal="justify" vertical="center" wrapText="1"/>
    </xf>
    <xf numFmtId="0" fontId="47" fillId="0" borderId="21" xfId="111" applyFont="1" applyBorder="1" applyAlignment="1">
      <alignment horizontal="justify" vertical="center" wrapText="1"/>
    </xf>
    <xf numFmtId="0" fontId="47" fillId="0" borderId="21" xfId="111" applyFont="1" applyFill="1" applyBorder="1" applyAlignment="1">
      <alignment horizontal="justify" vertical="center" wrapText="1"/>
    </xf>
    <xf numFmtId="0" fontId="49" fillId="24" borderId="24" xfId="111" applyFont="1" applyFill="1" applyBorder="1" applyAlignment="1">
      <alignment horizontal="justify" vertical="center" wrapText="1"/>
    </xf>
    <xf numFmtId="0" fontId="47" fillId="24" borderId="56" xfId="111" applyFont="1" applyFill="1" applyBorder="1" applyAlignment="1">
      <alignment horizontal="justify" vertical="center" wrapText="1"/>
    </xf>
    <xf numFmtId="0" fontId="56" fillId="0" borderId="21" xfId="111" applyFont="1" applyFill="1" applyBorder="1" applyAlignment="1">
      <alignment horizontal="justify" vertical="center" wrapText="1"/>
    </xf>
    <xf numFmtId="0" fontId="64" fillId="24" borderId="21" xfId="111" applyFont="1" applyFill="1" applyBorder="1" applyAlignment="1">
      <alignment horizontal="justify" vertical="center" wrapText="1"/>
    </xf>
    <xf numFmtId="0" fontId="56" fillId="0" borderId="21" xfId="111" applyFont="1" applyBorder="1" applyAlignment="1">
      <alignment horizontal="justify" vertical="center" wrapText="1"/>
    </xf>
    <xf numFmtId="0" fontId="60" fillId="0" borderId="21" xfId="111" applyFont="1" applyFill="1" applyBorder="1" applyAlignment="1">
      <alignment horizontal="justify" vertical="center" wrapText="1"/>
    </xf>
    <xf numFmtId="0" fontId="47" fillId="0" borderId="10" xfId="111" applyFont="1" applyBorder="1" applyAlignment="1">
      <alignment horizontal="justify" vertical="center" wrapText="1"/>
    </xf>
    <xf numFmtId="0" fontId="56" fillId="0" borderId="10" xfId="111" applyFont="1" applyFill="1" applyBorder="1" applyAlignment="1">
      <alignment vertical="center" wrapText="1"/>
    </xf>
    <xf numFmtId="0" fontId="56" fillId="0" borderId="10" xfId="111" applyFont="1" applyBorder="1" applyAlignment="1">
      <alignment vertical="center" wrapText="1"/>
    </xf>
    <xf numFmtId="0" fontId="56" fillId="0" borderId="10" xfId="111" applyFont="1" applyBorder="1" applyAlignment="1">
      <alignment wrapText="1"/>
    </xf>
    <xf numFmtId="0" fontId="47" fillId="0" borderId="10" xfId="111" applyFont="1" applyFill="1" applyBorder="1" applyAlignment="1">
      <alignment horizontal="justify" vertical="center" wrapText="1"/>
    </xf>
    <xf numFmtId="0" fontId="62" fillId="24" borderId="10" xfId="111" applyFont="1" applyFill="1" applyBorder="1" applyAlignment="1">
      <alignment vertical="center" wrapText="1"/>
    </xf>
    <xf numFmtId="0" fontId="56" fillId="0" borderId="10" xfId="111" applyFont="1" applyFill="1" applyBorder="1" applyAlignment="1">
      <alignment horizontal="justify" vertical="center" wrapText="1"/>
    </xf>
    <xf numFmtId="0" fontId="64" fillId="24" borderId="10" xfId="111" applyFont="1" applyFill="1" applyBorder="1" applyAlignment="1">
      <alignment horizontal="justify" vertical="center" wrapText="1"/>
    </xf>
    <xf numFmtId="0" fontId="62" fillId="24" borderId="10" xfId="111" applyFont="1" applyFill="1" applyBorder="1" applyAlignment="1">
      <alignment horizontal="left" vertical="center" wrapText="1"/>
    </xf>
    <xf numFmtId="0" fontId="62" fillId="24" borderId="10" xfId="111" applyFont="1" applyFill="1" applyBorder="1" applyAlignment="1">
      <alignment horizontal="justify" vertical="center" wrapText="1"/>
    </xf>
    <xf numFmtId="0" fontId="60" fillId="0" borderId="10" xfId="111" applyFont="1" applyFill="1" applyBorder="1" applyAlignment="1">
      <alignment horizontal="justify" vertical="center" wrapText="1"/>
    </xf>
    <xf numFmtId="0" fontId="56" fillId="0" borderId="10" xfId="111" applyFont="1" applyFill="1" applyBorder="1" applyAlignment="1">
      <alignment horizontal="center" vertical="center" wrapText="1"/>
    </xf>
    <xf numFmtId="0" fontId="47" fillId="0" borderId="10" xfId="111" applyFont="1" applyFill="1" applyBorder="1" applyAlignment="1">
      <alignment horizontal="center" vertical="center" wrapText="1"/>
    </xf>
    <xf numFmtId="0" fontId="56" fillId="0" borderId="10" xfId="111" applyFont="1" applyBorder="1" applyAlignment="1">
      <alignment horizontal="center" vertical="center" wrapText="1"/>
    </xf>
    <xf numFmtId="0" fontId="60" fillId="0" borderId="10" xfId="111" applyFont="1" applyFill="1" applyBorder="1" applyAlignment="1">
      <alignment horizontal="center" vertical="center" wrapText="1"/>
    </xf>
    <xf numFmtId="0" fontId="6" fillId="0" borderId="0" xfId="111" applyAlignment="1">
      <alignment horizontal="center"/>
    </xf>
    <xf numFmtId="0" fontId="56" fillId="0" borderId="10" xfId="111" applyFont="1" applyBorder="1" applyAlignment="1">
      <alignment horizontal="center" wrapText="1"/>
    </xf>
    <xf numFmtId="0" fontId="62" fillId="24" borderId="10" xfId="111" applyFont="1" applyFill="1" applyBorder="1" applyAlignment="1">
      <alignment horizontal="center" vertical="center" wrapText="1"/>
    </xf>
    <xf numFmtId="0" fontId="64" fillId="24" borderId="10" xfId="111" applyFont="1" applyFill="1" applyBorder="1" applyAlignment="1">
      <alignment horizontal="center" vertical="center" wrapText="1"/>
    </xf>
    <xf numFmtId="0" fontId="66" fillId="24" borderId="10" xfId="111" applyFont="1" applyFill="1" applyBorder="1" applyAlignment="1">
      <alignment horizontal="center" vertical="center" wrapText="1"/>
    </xf>
    <xf numFmtId="0" fontId="47" fillId="0" borderId="31" xfId="111" applyFont="1" applyFill="1" applyBorder="1" applyAlignment="1">
      <alignment horizontal="center" vertical="center" wrapText="1"/>
    </xf>
    <xf numFmtId="0" fontId="47" fillId="0" borderId="0" xfId="111" applyFont="1" applyFill="1" applyBorder="1" applyAlignment="1">
      <alignment horizontal="center" vertical="center" wrapText="1"/>
    </xf>
    <xf numFmtId="0" fontId="47" fillId="0" borderId="14" xfId="111" applyFont="1" applyFill="1" applyBorder="1" applyAlignment="1">
      <alignment horizontal="center" vertical="center" wrapText="1"/>
    </xf>
    <xf numFmtId="0" fontId="62" fillId="0" borderId="14" xfId="111" applyFont="1" applyFill="1" applyBorder="1" applyAlignment="1">
      <alignment horizontal="center" vertical="center" wrapText="1"/>
    </xf>
    <xf numFmtId="0" fontId="62" fillId="0" borderId="53" xfId="111" applyFont="1" applyFill="1" applyBorder="1" applyAlignment="1">
      <alignment horizontal="center" vertical="center" wrapText="1"/>
    </xf>
    <xf numFmtId="0" fontId="47" fillId="0" borderId="54" xfId="111" applyFont="1" applyBorder="1" applyAlignment="1">
      <alignment horizontal="center" vertical="center" wrapText="1"/>
    </xf>
    <xf numFmtId="0" fontId="64" fillId="0" borderId="0" xfId="111" applyFont="1" applyFill="1" applyBorder="1" applyAlignment="1">
      <alignment horizontal="center" vertical="center" wrapText="1"/>
    </xf>
    <xf numFmtId="0" fontId="70" fillId="0" borderId="0" xfId="111" applyFont="1" applyAlignment="1">
      <alignment horizontal="center"/>
    </xf>
    <xf numFmtId="0" fontId="72" fillId="0" borderId="0" xfId="110" applyFont="1" applyAlignment="1">
      <alignment horizontal="center"/>
    </xf>
    <xf numFmtId="0" fontId="75" fillId="0" borderId="0" xfId="110" applyFont="1" applyAlignment="1">
      <alignment horizontal="center" vertical="top"/>
    </xf>
    <xf numFmtId="0" fontId="59" fillId="0" borderId="0" xfId="110" applyFont="1" applyBorder="1" applyAlignment="1">
      <alignment horizontal="center"/>
    </xf>
    <xf numFmtId="0" fontId="74" fillId="0" borderId="0" xfId="111" applyFont="1" applyAlignment="1">
      <alignment horizontal="center"/>
    </xf>
    <xf numFmtId="0" fontId="78" fillId="0" borderId="0" xfId="111" applyFont="1" applyAlignment="1">
      <alignment horizontal="center" wrapText="1"/>
    </xf>
    <xf numFmtId="0" fontId="23" fillId="0" borderId="0" xfId="108" applyFont="1" applyAlignment="1">
      <alignment horizontal="center"/>
    </xf>
    <xf numFmtId="0" fontId="27" fillId="0" borderId="0" xfId="108" applyFont="1" applyAlignment="1">
      <alignment horizontal="right"/>
    </xf>
    <xf numFmtId="0" fontId="24" fillId="0" borderId="0" xfId="108" applyFont="1" applyAlignment="1">
      <alignment horizontal="center"/>
    </xf>
    <xf numFmtId="0" fontId="25" fillId="0" borderId="0" xfId="108" applyFont="1" applyAlignment="1">
      <alignment horizontal="center"/>
    </xf>
    <xf numFmtId="0" fontId="24" fillId="0" borderId="0" xfId="108" applyFont="1" applyFill="1" applyAlignment="1">
      <alignment horizontal="center"/>
    </xf>
    <xf numFmtId="0" fontId="27" fillId="0" borderId="0" xfId="108" applyFont="1" applyFill="1" applyAlignment="1">
      <alignment horizontal="left"/>
    </xf>
    <xf numFmtId="0" fontId="27" fillId="0" borderId="0" xfId="108" applyFont="1" applyFill="1" applyAlignment="1">
      <alignment horizontal="right"/>
    </xf>
    <xf numFmtId="0" fontId="21" fillId="0" borderId="0" xfId="108" applyFont="1" applyBorder="1" applyAlignment="1">
      <alignment horizontal="left"/>
    </xf>
    <xf numFmtId="0" fontId="21" fillId="0" borderId="0" xfId="108" applyFont="1" applyBorder="1" applyAlignment="1">
      <alignment horizontal="center"/>
    </xf>
    <xf numFmtId="0" fontId="21" fillId="0" borderId="0" xfId="108" applyFont="1" applyBorder="1" applyAlignment="1">
      <alignment horizontal="right"/>
    </xf>
    <xf numFmtId="0" fontId="21" fillId="0" borderId="0" xfId="108" applyFont="1" applyAlignment="1">
      <alignment horizontal="center"/>
    </xf>
    <xf numFmtId="0" fontId="21" fillId="0" borderId="13" xfId="108" applyFont="1" applyBorder="1" applyAlignment="1">
      <alignment horizontal="center"/>
    </xf>
    <xf numFmtId="0" fontId="21" fillId="0" borderId="14" xfId="108" applyFont="1" applyBorder="1" applyAlignment="1">
      <alignment horizontal="center"/>
    </xf>
    <xf numFmtId="0" fontId="20" fillId="0" borderId="0" xfId="108" applyFont="1" applyBorder="1" applyAlignment="1">
      <alignment horizontal="center"/>
    </xf>
    <xf numFmtId="0" fontId="20" fillId="0" borderId="0" xfId="108" applyFont="1" applyAlignment="1">
      <alignment horizontal="center"/>
    </xf>
    <xf numFmtId="0" fontId="26" fillId="0" borderId="0" xfId="107" applyFont="1" applyFill="1" applyAlignment="1">
      <alignment horizontal="left"/>
    </xf>
    <xf numFmtId="0" fontId="24" fillId="0" borderId="0" xfId="109" applyFont="1" applyFill="1" applyAlignment="1">
      <alignment horizontal="center"/>
    </xf>
    <xf numFmtId="0" fontId="25" fillId="0" borderId="0" xfId="109" applyFont="1" applyFill="1" applyAlignment="1">
      <alignment horizontal="center"/>
    </xf>
    <xf numFmtId="0" fontId="28" fillId="0" borderId="0" xfId="107" applyFont="1" applyFill="1" applyBorder="1" applyAlignment="1">
      <alignment horizontal="left" vertical="top" wrapText="1"/>
    </xf>
    <xf numFmtId="0" fontId="28" fillId="0" borderId="0" xfId="107" applyFont="1" applyFill="1" applyBorder="1" applyAlignment="1">
      <alignment horizontal="left" vertical="center" wrapText="1"/>
    </xf>
    <xf numFmtId="0" fontId="36" fillId="0" borderId="0" xfId="110" applyFont="1" applyAlignment="1">
      <alignment horizontal="center"/>
    </xf>
    <xf numFmtId="0" fontId="51" fillId="0" borderId="16" xfId="111" applyFont="1" applyFill="1" applyBorder="1" applyAlignment="1">
      <alignment horizontal="center"/>
    </xf>
    <xf numFmtId="0" fontId="51" fillId="0" borderId="31" xfId="111" applyFont="1" applyFill="1" applyBorder="1" applyAlignment="1">
      <alignment horizontal="center"/>
    </xf>
    <xf numFmtId="164" fontId="81" fillId="0" borderId="16" xfId="127" applyNumberFormat="1" applyFont="1" applyFill="1" applyBorder="1" applyAlignment="1">
      <alignment horizontal="center" vertical="center"/>
    </xf>
    <xf numFmtId="164" fontId="81" fillId="0" borderId="31" xfId="127" applyNumberFormat="1" applyFont="1" applyFill="1" applyBorder="1" applyAlignment="1">
      <alignment horizontal="center" vertical="center"/>
    </xf>
    <xf numFmtId="164" fontId="81" fillId="0" borderId="10" xfId="127" applyNumberFormat="1" applyFont="1" applyFill="1" applyBorder="1" applyAlignment="1">
      <alignment horizontal="center" vertical="center"/>
    </xf>
    <xf numFmtId="164" fontId="81" fillId="0" borderId="10" xfId="127" applyNumberFormat="1" applyFont="1" applyFill="1" applyBorder="1" applyAlignment="1">
      <alignment horizontal="center"/>
    </xf>
    <xf numFmtId="0" fontId="51" fillId="0" borderId="10" xfId="111" applyFont="1" applyFill="1" applyBorder="1" applyAlignment="1">
      <alignment horizontal="center"/>
    </xf>
    <xf numFmtId="164" fontId="81" fillId="0" borderId="37" xfId="127" applyNumberFormat="1" applyFont="1" applyFill="1" applyBorder="1" applyAlignment="1">
      <alignment horizontal="center" vertical="center"/>
    </xf>
    <xf numFmtId="164" fontId="81" fillId="0" borderId="17" xfId="127" applyNumberFormat="1" applyFont="1" applyFill="1" applyBorder="1" applyAlignment="1">
      <alignment horizontal="center" vertical="center"/>
    </xf>
    <xf numFmtId="49" fontId="51" fillId="0" borderId="11" xfId="111" applyNumberFormat="1" applyFont="1" applyFill="1" applyBorder="1" applyAlignment="1">
      <alignment horizontal="center" vertical="center" wrapText="1"/>
    </xf>
    <xf numFmtId="49" fontId="51" fillId="0" borderId="28" xfId="111" applyNumberFormat="1" applyFont="1" applyFill="1" applyBorder="1" applyAlignment="1">
      <alignment horizontal="center" vertical="center" wrapText="1"/>
    </xf>
    <xf numFmtId="49" fontId="51" fillId="0" borderId="12" xfId="111" applyNumberFormat="1" applyFont="1" applyFill="1" applyBorder="1" applyAlignment="1">
      <alignment horizontal="center" vertical="center" wrapText="1"/>
    </xf>
    <xf numFmtId="0" fontId="51" fillId="0" borderId="37" xfId="111" applyFont="1" applyFill="1" applyBorder="1" applyAlignment="1">
      <alignment horizontal="center"/>
    </xf>
    <xf numFmtId="0" fontId="51" fillId="0" borderId="17" xfId="111" applyFont="1" applyFill="1" applyBorder="1" applyAlignment="1">
      <alignment horizontal="center"/>
    </xf>
    <xf numFmtId="0" fontId="56" fillId="0" borderId="37" xfId="111" applyFont="1" applyFill="1" applyBorder="1" applyAlignment="1">
      <alignment horizontal="left" vertical="center" wrapText="1"/>
    </xf>
    <xf numFmtId="0" fontId="56" fillId="0" borderId="14" xfId="111" applyFont="1" applyFill="1" applyBorder="1" applyAlignment="1">
      <alignment horizontal="left" vertical="center" wrapText="1"/>
    </xf>
    <xf numFmtId="0" fontId="56" fillId="0" borderId="17" xfId="111" applyFont="1" applyFill="1" applyBorder="1" applyAlignment="1">
      <alignment horizontal="left" vertical="center" wrapText="1"/>
    </xf>
    <xf numFmtId="0" fontId="56" fillId="0" borderId="38" xfId="111" applyFont="1" applyFill="1" applyBorder="1" applyAlignment="1">
      <alignment horizontal="left" vertical="center" wrapText="1"/>
    </xf>
    <xf numFmtId="0" fontId="56" fillId="0" borderId="0" xfId="111" applyFont="1" applyFill="1" applyBorder="1" applyAlignment="1">
      <alignment horizontal="left" vertical="center" wrapText="1"/>
    </xf>
    <xf numFmtId="0" fontId="56" fillId="0" borderId="39" xfId="111" applyFont="1" applyFill="1" applyBorder="1" applyAlignment="1">
      <alignment horizontal="left" vertical="center" wrapText="1"/>
    </xf>
    <xf numFmtId="0" fontId="56" fillId="0" borderId="40" xfId="111" applyFont="1" applyFill="1" applyBorder="1" applyAlignment="1">
      <alignment horizontal="left" vertical="center" wrapText="1"/>
    </xf>
    <xf numFmtId="0" fontId="56" fillId="0" borderId="13" xfId="111" applyFont="1" applyFill="1" applyBorder="1" applyAlignment="1">
      <alignment horizontal="left" vertical="center" wrapText="1"/>
    </xf>
    <xf numFmtId="0" fontId="56" fillId="0" borderId="41" xfId="111" applyFont="1" applyFill="1" applyBorder="1" applyAlignment="1">
      <alignment horizontal="left" vertical="center" wrapText="1"/>
    </xf>
    <xf numFmtId="164" fontId="81" fillId="0" borderId="16" xfId="127" applyNumberFormat="1" applyFont="1" applyFill="1" applyBorder="1" applyAlignment="1">
      <alignment horizontal="center"/>
    </xf>
    <xf numFmtId="164" fontId="81" fillId="0" borderId="31" xfId="127" applyNumberFormat="1" applyFont="1" applyFill="1" applyBorder="1" applyAlignment="1">
      <alignment horizontal="center"/>
    </xf>
    <xf numFmtId="0" fontId="52" fillId="0" borderId="0" xfId="111" applyFont="1" applyFill="1" applyBorder="1" applyAlignment="1"/>
    <xf numFmtId="0" fontId="52" fillId="0" borderId="29" xfId="111" applyFont="1" applyFill="1" applyBorder="1" applyAlignment="1"/>
    <xf numFmtId="0" fontId="56" fillId="0" borderId="10" xfId="111" applyFont="1" applyFill="1" applyBorder="1" applyAlignment="1">
      <alignment horizontal="center" vertical="center"/>
    </xf>
    <xf numFmtId="0" fontId="80" fillId="0" borderId="13" xfId="111" applyFont="1" applyFill="1" applyBorder="1" applyAlignment="1">
      <alignment horizontal="center"/>
    </xf>
    <xf numFmtId="0" fontId="80" fillId="0" borderId="14" xfId="111" applyFont="1" applyFill="1" applyBorder="1" applyAlignment="1">
      <alignment horizontal="center"/>
    </xf>
    <xf numFmtId="0" fontId="51" fillId="0" borderId="29" xfId="111" applyFont="1" applyFill="1" applyBorder="1" applyAlignment="1">
      <alignment horizontal="center"/>
    </xf>
    <xf numFmtId="0" fontId="51" fillId="0" borderId="0" xfId="111" applyFont="1" applyFill="1" applyBorder="1" applyAlignment="1">
      <alignment horizontal="center"/>
    </xf>
    <xf numFmtId="164" fontId="51" fillId="0" borderId="12" xfId="111" applyNumberFormat="1" applyFont="1" applyFill="1" applyBorder="1" applyAlignment="1">
      <alignment horizontal="center" vertical="center"/>
    </xf>
    <xf numFmtId="164" fontId="81" fillId="0" borderId="12" xfId="111" applyNumberFormat="1" applyFont="1" applyFill="1" applyBorder="1" applyAlignment="1">
      <alignment horizontal="center" vertical="center"/>
    </xf>
    <xf numFmtId="0" fontId="47" fillId="0" borderId="37" xfId="111" applyFont="1" applyFill="1" applyBorder="1" applyAlignment="1">
      <alignment horizontal="left" vertical="center" wrapText="1"/>
    </xf>
    <xf numFmtId="0" fontId="47" fillId="0" borderId="14" xfId="111" applyFont="1" applyFill="1" applyBorder="1" applyAlignment="1">
      <alignment horizontal="left" vertical="center" wrapText="1"/>
    </xf>
    <xf numFmtId="0" fontId="47" fillId="0" borderId="17" xfId="111" applyFont="1" applyFill="1" applyBorder="1" applyAlignment="1">
      <alignment horizontal="left" vertical="center" wrapText="1"/>
    </xf>
    <xf numFmtId="0" fontId="47" fillId="0" borderId="40" xfId="111" applyFont="1" applyFill="1" applyBorder="1" applyAlignment="1">
      <alignment horizontal="left" vertical="center" wrapText="1"/>
    </xf>
    <xf numFmtId="0" fontId="47" fillId="0" borderId="13" xfId="111" applyFont="1" applyFill="1" applyBorder="1" applyAlignment="1">
      <alignment horizontal="left" vertical="center" wrapText="1"/>
    </xf>
    <xf numFmtId="0" fontId="47" fillId="0" borderId="41" xfId="111" applyFont="1" applyFill="1" applyBorder="1" applyAlignment="1">
      <alignment horizontal="left" vertical="center" wrapText="1"/>
    </xf>
    <xf numFmtId="49" fontId="51" fillId="0" borderId="10" xfId="111" applyNumberFormat="1" applyFont="1" applyFill="1" applyBorder="1" applyAlignment="1">
      <alignment horizontal="center" vertical="center" wrapText="1"/>
    </xf>
    <xf numFmtId="0" fontId="56" fillId="0" borderId="10" xfId="111" applyFont="1" applyFill="1" applyBorder="1" applyAlignment="1">
      <alignment horizontal="left" vertical="center" wrapText="1"/>
    </xf>
    <xf numFmtId="0" fontId="60" fillId="0" borderId="11" xfId="111" applyFont="1" applyFill="1" applyBorder="1" applyAlignment="1">
      <alignment horizontal="center" vertical="center" wrapText="1"/>
    </xf>
    <xf numFmtId="0" fontId="60" fillId="0" borderId="28" xfId="111" applyFont="1" applyFill="1" applyBorder="1" applyAlignment="1">
      <alignment horizontal="center" vertical="center" wrapText="1"/>
    </xf>
    <xf numFmtId="0" fontId="60" fillId="0" borderId="12" xfId="111" applyFont="1" applyFill="1" applyBorder="1" applyAlignment="1">
      <alignment horizontal="center" vertical="center" wrapText="1"/>
    </xf>
    <xf numFmtId="0" fontId="56" fillId="0" borderId="38" xfId="111" applyFont="1" applyFill="1" applyBorder="1" applyAlignment="1">
      <alignment horizontal="center"/>
    </xf>
    <xf numFmtId="0" fontId="56" fillId="0" borderId="0" xfId="111" applyFont="1" applyFill="1" applyBorder="1" applyAlignment="1">
      <alignment horizontal="center"/>
    </xf>
    <xf numFmtId="0" fontId="56" fillId="0" borderId="39" xfId="111" applyFont="1" applyFill="1" applyBorder="1" applyAlignment="1">
      <alignment horizontal="center"/>
    </xf>
    <xf numFmtId="0" fontId="51" fillId="0" borderId="42" xfId="111" applyFont="1" applyFill="1" applyBorder="1" applyAlignment="1">
      <alignment horizontal="center"/>
    </xf>
    <xf numFmtId="0" fontId="56" fillId="0" borderId="37" xfId="111" applyFont="1" applyFill="1" applyBorder="1" applyAlignment="1">
      <alignment horizontal="center" wrapText="1"/>
    </xf>
    <xf numFmtId="0" fontId="56" fillId="0" borderId="14" xfId="111" applyFont="1" applyFill="1" applyBorder="1" applyAlignment="1">
      <alignment horizontal="center" wrapText="1"/>
    </xf>
    <xf numFmtId="0" fontId="56" fillId="0" borderId="17" xfId="111" applyFont="1" applyFill="1" applyBorder="1" applyAlignment="1">
      <alignment horizontal="center" wrapText="1"/>
    </xf>
    <xf numFmtId="0" fontId="56" fillId="0" borderId="38" xfId="111" applyFont="1" applyFill="1" applyBorder="1" applyAlignment="1">
      <alignment horizontal="center" wrapText="1"/>
    </xf>
    <xf numFmtId="0" fontId="56" fillId="0" borderId="0" xfId="111" applyFont="1" applyFill="1" applyBorder="1" applyAlignment="1">
      <alignment horizontal="center" wrapText="1"/>
    </xf>
    <xf numFmtId="0" fontId="56" fillId="0" borderId="39" xfId="111" applyFont="1" applyFill="1" applyBorder="1" applyAlignment="1">
      <alignment horizontal="center" wrapText="1"/>
    </xf>
    <xf numFmtId="0" fontId="56" fillId="0" borderId="40" xfId="111" applyFont="1" applyFill="1" applyBorder="1" applyAlignment="1">
      <alignment horizontal="center" wrapText="1"/>
    </xf>
    <xf numFmtId="0" fontId="56" fillId="0" borderId="13" xfId="111" applyFont="1" applyFill="1" applyBorder="1" applyAlignment="1">
      <alignment horizontal="center" wrapText="1"/>
    </xf>
    <xf numFmtId="0" fontId="56" fillId="0" borderId="41" xfId="111" applyFont="1" applyFill="1" applyBorder="1" applyAlignment="1">
      <alignment horizontal="center" wrapText="1"/>
    </xf>
    <xf numFmtId="0" fontId="51" fillId="0" borderId="11" xfId="111" applyFont="1" applyFill="1" applyBorder="1" applyAlignment="1">
      <alignment horizontal="center" vertical="center" wrapText="1"/>
    </xf>
    <xf numFmtId="0" fontId="51" fillId="0" borderId="28" xfId="111" applyFont="1" applyFill="1" applyBorder="1" applyAlignment="1">
      <alignment horizontal="center" vertical="center" wrapText="1"/>
    </xf>
    <xf numFmtId="0" fontId="51" fillId="0" borderId="12" xfId="111" applyFont="1" applyFill="1" applyBorder="1" applyAlignment="1">
      <alignment horizontal="center" vertical="center" wrapText="1"/>
    </xf>
    <xf numFmtId="0" fontId="51" fillId="0" borderId="29" xfId="111" applyFont="1" applyFill="1" applyBorder="1" applyAlignment="1">
      <alignment horizontal="right"/>
    </xf>
    <xf numFmtId="0" fontId="55" fillId="0" borderId="0" xfId="111" applyFont="1" applyFill="1" applyAlignment="1">
      <alignment horizontal="center"/>
    </xf>
    <xf numFmtId="0" fontId="55" fillId="0" borderId="39" xfId="111" applyFont="1" applyFill="1" applyBorder="1" applyAlignment="1">
      <alignment horizontal="center"/>
    </xf>
    <xf numFmtId="0" fontId="80" fillId="0" borderId="13" xfId="111" applyFont="1" applyFill="1" applyBorder="1" applyAlignment="1">
      <alignment horizontal="center" wrapText="1"/>
    </xf>
    <xf numFmtId="0" fontId="80" fillId="0" borderId="43" xfId="111" applyFont="1" applyFill="1" applyBorder="1" applyAlignment="1">
      <alignment horizontal="center"/>
    </xf>
    <xf numFmtId="0" fontId="80" fillId="0" borderId="44" xfId="111" applyFont="1" applyFill="1" applyBorder="1" applyAlignment="1">
      <alignment horizontal="center"/>
    </xf>
    <xf numFmtId="0" fontId="80" fillId="0" borderId="45" xfId="111" applyFont="1" applyFill="1" applyBorder="1" applyAlignment="1">
      <alignment horizontal="center"/>
    </xf>
    <xf numFmtId="0" fontId="21" fillId="0" borderId="0" xfId="111" applyFont="1" applyFill="1" applyBorder="1" applyAlignment="1">
      <alignment horizontal="center"/>
    </xf>
    <xf numFmtId="0" fontId="47" fillId="0" borderId="37" xfId="111" applyFont="1" applyFill="1" applyBorder="1" applyAlignment="1">
      <alignment horizontal="left" vertical="center"/>
    </xf>
    <xf numFmtId="0" fontId="47" fillId="0" borderId="14" xfId="111" applyFont="1" applyFill="1" applyBorder="1" applyAlignment="1">
      <alignment horizontal="left" vertical="center"/>
    </xf>
    <xf numFmtId="0" fontId="47" fillId="0" borderId="17" xfId="111" applyFont="1" applyFill="1" applyBorder="1" applyAlignment="1">
      <alignment horizontal="left" vertical="center"/>
    </xf>
    <xf numFmtId="0" fontId="47" fillId="0" borderId="38" xfId="111" applyFont="1" applyFill="1" applyBorder="1" applyAlignment="1">
      <alignment horizontal="left" vertical="center"/>
    </xf>
    <xf numFmtId="0" fontId="47" fillId="0" borderId="0" xfId="111" applyFont="1" applyFill="1" applyBorder="1" applyAlignment="1">
      <alignment horizontal="left" vertical="center"/>
    </xf>
    <xf numFmtId="0" fontId="47" fillId="0" borderId="39" xfId="111" applyFont="1" applyFill="1" applyBorder="1" applyAlignment="1">
      <alignment horizontal="left" vertical="center"/>
    </xf>
    <xf numFmtId="0" fontId="47" fillId="0" borderId="40" xfId="111" applyFont="1" applyFill="1" applyBorder="1" applyAlignment="1">
      <alignment horizontal="left" vertical="center"/>
    </xf>
    <xf numFmtId="0" fontId="47" fillId="0" borderId="13" xfId="111" applyFont="1" applyFill="1" applyBorder="1" applyAlignment="1">
      <alignment horizontal="left" vertical="center"/>
    </xf>
    <xf numFmtId="0" fontId="47" fillId="0" borderId="41" xfId="111" applyFont="1" applyFill="1" applyBorder="1" applyAlignment="1">
      <alignment horizontal="left" vertical="center"/>
    </xf>
    <xf numFmtId="2" fontId="51" fillId="0" borderId="16" xfId="111" applyNumberFormat="1" applyFont="1" applyFill="1" applyBorder="1" applyAlignment="1">
      <alignment horizontal="center"/>
    </xf>
    <xf numFmtId="2" fontId="51" fillId="0" borderId="31" xfId="111" applyNumberFormat="1" applyFont="1" applyFill="1" applyBorder="1" applyAlignment="1">
      <alignment horizontal="center"/>
    </xf>
    <xf numFmtId="164" fontId="51" fillId="0" borderId="14" xfId="111" applyNumberFormat="1" applyFont="1" applyFill="1" applyBorder="1" applyAlignment="1">
      <alignment horizontal="center"/>
    </xf>
    <xf numFmtId="0" fontId="51" fillId="0" borderId="14" xfId="111" applyFont="1" applyFill="1" applyBorder="1" applyAlignment="1">
      <alignment horizontal="center"/>
    </xf>
    <xf numFmtId="0" fontId="6" fillId="0" borderId="0" xfId="111" applyFont="1" applyFill="1" applyAlignment="1">
      <alignment horizontal="right"/>
    </xf>
    <xf numFmtId="0" fontId="21" fillId="0" borderId="14" xfId="111" applyFont="1" applyFill="1" applyBorder="1" applyAlignment="1">
      <alignment horizontal="center"/>
    </xf>
    <xf numFmtId="0" fontId="54" fillId="0" borderId="0" xfId="111" applyFont="1" applyFill="1" applyAlignment="1">
      <alignment horizontal="center"/>
    </xf>
    <xf numFmtId="0" fontId="56" fillId="0" borderId="11" xfId="111" applyFont="1" applyFill="1" applyBorder="1" applyAlignment="1">
      <alignment horizontal="center" vertical="center"/>
    </xf>
    <xf numFmtId="0" fontId="56" fillId="0" borderId="12" xfId="111" applyFont="1" applyFill="1" applyBorder="1" applyAlignment="1">
      <alignment horizontal="center" vertical="center"/>
    </xf>
    <xf numFmtId="0" fontId="56" fillId="0" borderId="37" xfId="111" applyFont="1" applyFill="1" applyBorder="1" applyAlignment="1">
      <alignment horizontal="center" vertical="center"/>
    </xf>
    <xf numFmtId="0" fontId="56" fillId="0" borderId="17" xfId="111" applyFont="1" applyFill="1" applyBorder="1" applyAlignment="1">
      <alignment horizontal="center" vertical="center"/>
    </xf>
    <xf numFmtId="0" fontId="56" fillId="0" borderId="40" xfId="111" applyFont="1" applyFill="1" applyBorder="1" applyAlignment="1">
      <alignment horizontal="center" vertical="center"/>
    </xf>
    <xf numFmtId="0" fontId="56" fillId="0" borderId="41" xfId="111" applyFont="1" applyFill="1" applyBorder="1" applyAlignment="1">
      <alignment horizontal="center" vertical="center"/>
    </xf>
    <xf numFmtId="44" fontId="56" fillId="0" borderId="37" xfId="82" applyFont="1" applyFill="1" applyBorder="1" applyAlignment="1">
      <alignment horizontal="center" vertical="center"/>
    </xf>
    <xf numFmtId="44" fontId="56" fillId="0" borderId="17" xfId="82" applyFont="1" applyFill="1" applyBorder="1" applyAlignment="1">
      <alignment horizontal="center" vertical="center"/>
    </xf>
    <xf numFmtId="44" fontId="56" fillId="0" borderId="40" xfId="82" applyFont="1" applyFill="1" applyBorder="1" applyAlignment="1">
      <alignment horizontal="center" vertical="center"/>
    </xf>
    <xf numFmtId="44" fontId="56" fillId="0" borderId="41" xfId="82" applyFont="1" applyFill="1" applyBorder="1" applyAlignment="1">
      <alignment horizontal="center" vertical="center"/>
    </xf>
    <xf numFmtId="0" fontId="56" fillId="0" borderId="11" xfId="111" applyFont="1" applyFill="1" applyBorder="1" applyAlignment="1">
      <alignment horizontal="center" vertical="center" wrapText="1"/>
    </xf>
    <xf numFmtId="0" fontId="56" fillId="0" borderId="28" xfId="111" applyFont="1" applyFill="1" applyBorder="1" applyAlignment="1">
      <alignment horizontal="center" vertical="center" wrapText="1"/>
    </xf>
    <xf numFmtId="0" fontId="56" fillId="0" borderId="12" xfId="111" applyFont="1" applyFill="1" applyBorder="1" applyAlignment="1">
      <alignment horizontal="center" vertical="center" wrapText="1"/>
    </xf>
    <xf numFmtId="0" fontId="20" fillId="0" borderId="0" xfId="111" applyFont="1" applyFill="1" applyBorder="1" applyAlignment="1">
      <alignment horizontal="center"/>
    </xf>
    <xf numFmtId="0" fontId="21" fillId="0" borderId="0" xfId="111" applyFont="1" applyFill="1" applyBorder="1" applyAlignment="1">
      <alignment horizontal="left"/>
    </xf>
    <xf numFmtId="0" fontId="57" fillId="0" borderId="14" xfId="111" applyFont="1" applyFill="1" applyBorder="1" applyAlignment="1">
      <alignment horizontal="center"/>
    </xf>
    <xf numFmtId="0" fontId="57" fillId="0" borderId="13" xfId="111" applyFont="1" applyFill="1" applyBorder="1" applyAlignment="1">
      <alignment horizontal="center"/>
    </xf>
    <xf numFmtId="0" fontId="56" fillId="0" borderId="29" xfId="111" applyFont="1" applyFill="1" applyBorder="1" applyAlignment="1">
      <alignment horizontal="right"/>
    </xf>
    <xf numFmtId="0" fontId="50" fillId="0" borderId="20" xfId="111" applyFont="1" applyFill="1" applyBorder="1" applyAlignment="1">
      <alignment horizontal="center" vertical="center" wrapText="1"/>
    </xf>
    <xf numFmtId="0" fontId="50" fillId="0" borderId="0" xfId="111" applyFont="1" applyFill="1" applyBorder="1" applyAlignment="1">
      <alignment horizontal="center" vertical="center" wrapText="1"/>
    </xf>
    <xf numFmtId="0" fontId="36" fillId="0" borderId="0" xfId="111" applyFont="1" applyAlignment="1">
      <alignment horizontal="center"/>
    </xf>
    <xf numFmtId="0" fontId="47" fillId="0" borderId="46" xfId="111" applyFont="1" applyBorder="1" applyAlignment="1">
      <alignment horizontal="center" vertical="center" wrapText="1"/>
    </xf>
    <xf numFmtId="0" fontId="47" fillId="0" borderId="19" xfId="111" applyFont="1" applyBorder="1" applyAlignment="1">
      <alignment horizontal="center" vertical="center" wrapText="1"/>
    </xf>
    <xf numFmtId="0" fontId="47" fillId="0" borderId="47" xfId="111" applyFont="1" applyBorder="1" applyAlignment="1">
      <alignment horizontal="center" vertical="center" wrapText="1"/>
    </xf>
    <xf numFmtId="0" fontId="47" fillId="0" borderId="10" xfId="111" applyFont="1" applyBorder="1" applyAlignment="1">
      <alignment horizontal="center" vertical="center" wrapText="1"/>
    </xf>
    <xf numFmtId="0" fontId="47" fillId="0" borderId="48" xfId="111" applyFont="1" applyBorder="1" applyAlignment="1">
      <alignment horizontal="center" vertical="center" wrapText="1"/>
    </xf>
    <xf numFmtId="0" fontId="47" fillId="0" borderId="55" xfId="111" applyFont="1" applyBorder="1" applyAlignment="1">
      <alignment horizontal="center" vertical="center" wrapText="1"/>
    </xf>
    <xf numFmtId="0" fontId="47" fillId="0" borderId="12" xfId="111" applyFont="1" applyBorder="1" applyAlignment="1">
      <alignment horizontal="center" vertical="center" wrapText="1"/>
    </xf>
    <xf numFmtId="0" fontId="50" fillId="0" borderId="55" xfId="111" applyFont="1" applyBorder="1" applyAlignment="1">
      <alignment horizontal="center" vertical="center" wrapText="1"/>
    </xf>
    <xf numFmtId="0" fontId="50" fillId="0" borderId="12" xfId="111" applyFont="1" applyBorder="1" applyAlignment="1">
      <alignment horizontal="center" vertical="center" wrapText="1"/>
    </xf>
    <xf numFmtId="0" fontId="49" fillId="24" borderId="23" xfId="111" applyFont="1" applyFill="1" applyBorder="1" applyAlignment="1">
      <alignment horizontal="center" vertical="center" wrapText="1"/>
    </xf>
    <xf numFmtId="0" fontId="49" fillId="24" borderId="22" xfId="111" applyFont="1" applyFill="1" applyBorder="1" applyAlignment="1">
      <alignment horizontal="center" vertical="center" wrapText="1"/>
    </xf>
    <xf numFmtId="164" fontId="49" fillId="24" borderId="11" xfId="111" applyNumberFormat="1" applyFont="1" applyFill="1" applyBorder="1" applyAlignment="1">
      <alignment horizontal="center" vertical="center" wrapText="1"/>
    </xf>
    <xf numFmtId="164" fontId="49" fillId="24" borderId="12" xfId="111" applyNumberFormat="1" applyFont="1" applyFill="1" applyBorder="1" applyAlignment="1">
      <alignment horizontal="center" vertical="center" wrapText="1"/>
    </xf>
    <xf numFmtId="0" fontId="49" fillId="24" borderId="11" xfId="111" applyFont="1" applyFill="1" applyBorder="1" applyAlignment="1">
      <alignment horizontal="center" vertical="center" wrapText="1"/>
    </xf>
    <xf numFmtId="0" fontId="49" fillId="24" borderId="12" xfId="111" applyFont="1" applyFill="1" applyBorder="1" applyAlignment="1">
      <alignment horizontal="center" vertical="center" wrapText="1"/>
    </xf>
    <xf numFmtId="0" fontId="56" fillId="0" borderId="11" xfId="111" applyFont="1" applyBorder="1" applyAlignment="1">
      <alignment horizontal="center" vertical="center" wrapText="1"/>
    </xf>
    <xf numFmtId="0" fontId="56" fillId="0" borderId="28" xfId="111" applyFont="1" applyBorder="1" applyAlignment="1">
      <alignment horizontal="center" vertical="center" wrapText="1"/>
    </xf>
    <xf numFmtId="0" fontId="56" fillId="0" borderId="12" xfId="111" applyFont="1" applyBorder="1" applyAlignment="1">
      <alignment horizontal="center" vertical="center" wrapText="1"/>
    </xf>
    <xf numFmtId="0" fontId="78" fillId="0" borderId="0" xfId="111" applyFont="1" applyAlignment="1">
      <alignment horizontal="left" wrapText="1"/>
    </xf>
    <xf numFmtId="0" fontId="50" fillId="0" borderId="10" xfId="111" applyFont="1" applyBorder="1" applyAlignment="1">
      <alignment horizontal="left" vertical="center" wrapText="1"/>
    </xf>
  </cellXfs>
  <cellStyles count="131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Денежный_4,5 листы" xfId="82"/>
    <cellStyle name="Заголовок 1" xfId="83" builtinId="16" customBuiltin="1"/>
    <cellStyle name="Заголовок 1 2" xfId="84"/>
    <cellStyle name="Заголовок 1 3" xfId="85"/>
    <cellStyle name="Заголовок 2" xfId="86" builtinId="17" customBuiltin="1"/>
    <cellStyle name="Заголовок 2 2" xfId="87"/>
    <cellStyle name="Заголовок 2 3" xfId="88"/>
    <cellStyle name="Заголовок 3" xfId="89" builtinId="18" customBuiltin="1"/>
    <cellStyle name="Заголовок 3 2" xfId="90"/>
    <cellStyle name="Заголовок 3 3" xfId="91"/>
    <cellStyle name="Заголовок 4" xfId="92" builtinId="19" customBuiltin="1"/>
    <cellStyle name="Заголовок 4 2" xfId="93"/>
    <cellStyle name="Заголовок 4 3" xfId="94"/>
    <cellStyle name="Итог" xfId="95" builtinId="25" customBuiltin="1"/>
    <cellStyle name="Итог 2" xfId="96"/>
    <cellStyle name="Итог 3" xfId="97"/>
    <cellStyle name="Контрольная ячейка" xfId="98" builtinId="23" customBuiltin="1"/>
    <cellStyle name="Контрольная ячейка 2" xfId="99"/>
    <cellStyle name="Контрольная ячейка 3" xfId="100"/>
    <cellStyle name="Название" xfId="101" builtinId="15" customBuiltin="1"/>
    <cellStyle name="Название 2" xfId="102"/>
    <cellStyle name="Название 3" xfId="103"/>
    <cellStyle name="Нейтральный" xfId="104" builtinId="28" customBuiltin="1"/>
    <cellStyle name="Нейтральный 2" xfId="105"/>
    <cellStyle name="Нейтральный 3" xfId="106"/>
    <cellStyle name="Обычный" xfId="0" builtinId="0"/>
    <cellStyle name="Обычный 3" xfId="107"/>
    <cellStyle name="Обычный_1-й лист" xfId="108"/>
    <cellStyle name="Обычный_2-й лист" xfId="109"/>
    <cellStyle name="Обычный_3-й лист" xfId="110"/>
    <cellStyle name="Обычный_4,5 листы" xfId="111"/>
    <cellStyle name="Плохой" xfId="112" builtinId="27" customBuiltin="1"/>
    <cellStyle name="Плохой 2" xfId="113"/>
    <cellStyle name="Плохой 3" xfId="114"/>
    <cellStyle name="Пояснение" xfId="115" builtinId="53" customBuiltin="1"/>
    <cellStyle name="Пояснение 2" xfId="116"/>
    <cellStyle name="Пояснение 3" xfId="117"/>
    <cellStyle name="Примечание" xfId="118" builtinId="10" customBuiltin="1"/>
    <cellStyle name="Примечание 2" xfId="119"/>
    <cellStyle name="Примечание 3" xfId="120"/>
    <cellStyle name="Связанная ячейка" xfId="121" builtinId="24" customBuiltin="1"/>
    <cellStyle name="Связанная ячейка 2" xfId="122"/>
    <cellStyle name="Связанная ячейка 3" xfId="123"/>
    <cellStyle name="Текст предупреждения" xfId="124" builtinId="11" customBuiltin="1"/>
    <cellStyle name="Текст предупреждения 2" xfId="125"/>
    <cellStyle name="Текст предупреждения 3" xfId="126"/>
    <cellStyle name="Финансовый_4,5 листы" xfId="127"/>
    <cellStyle name="Хороший" xfId="128" builtinId="26" customBuiltin="1"/>
    <cellStyle name="Хороший 2" xfId="129"/>
    <cellStyle name="Хороший 3" xfId="1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l%20Users/&#1044;&#1086;&#1082;&#1091;&#1084;&#1077;&#1085;&#1090;&#1099;/&#1069;&#1050;&#1054;&#1053;&#1054;&#1052;&#1048;&#1057;&#1058;/&#1057;&#1052;&#1045;&#1058;&#1067;/2015/&#1055;&#1061;&#1044;%20&#1085;&#1072;%2001.01.2015/4,5%20&#1083;&#1080;&#1089;&#1090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едения"/>
      <sheetName val="поступления и выплаты"/>
    </sheetNames>
    <sheetDataSet>
      <sheetData sheetId="0"/>
      <sheetData sheetId="1">
        <row r="37">
          <cell r="B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view="pageBreakPreview" topLeftCell="A3" zoomScale="90" zoomScaleSheetLayoutView="90" workbookViewId="0">
      <selection activeCell="I13" sqref="I13"/>
    </sheetView>
  </sheetViews>
  <sheetFormatPr defaultRowHeight="15"/>
  <cols>
    <col min="1" max="1" width="9.140625" style="1"/>
    <col min="2" max="2" width="11.5703125" style="1" customWidth="1"/>
    <col min="3" max="3" width="11.140625" style="1" customWidth="1"/>
    <col min="4" max="4" width="8.42578125" style="1" customWidth="1"/>
    <col min="5" max="7" width="9.140625" style="1"/>
    <col min="8" max="8" width="7.28515625" style="1" customWidth="1"/>
    <col min="9" max="9" width="11.28515625" style="1" bestFit="1" customWidth="1"/>
    <col min="10" max="10" width="9.5703125" style="1" bestFit="1" customWidth="1"/>
    <col min="11" max="16384" width="9.140625" style="1"/>
  </cols>
  <sheetData>
    <row r="1" spans="1:14" hidden="1"/>
    <row r="2" spans="1:14" hidden="1"/>
    <row r="3" spans="1:14">
      <c r="A3" s="314"/>
      <c r="B3" s="314"/>
      <c r="C3" s="314"/>
      <c r="D3" s="314"/>
      <c r="E3" s="194"/>
      <c r="F3" s="3"/>
      <c r="G3" s="3"/>
      <c r="H3" s="315" t="s">
        <v>0</v>
      </c>
      <c r="I3" s="315"/>
      <c r="J3" s="3"/>
      <c r="K3" s="3"/>
      <c r="L3" s="315"/>
      <c r="M3" s="315"/>
      <c r="N3" s="3"/>
    </row>
    <row r="4" spans="1:14">
      <c r="A4" s="309"/>
      <c r="B4" s="309"/>
      <c r="C4" s="309"/>
      <c r="D4" s="309"/>
      <c r="E4" s="194"/>
      <c r="F4" s="3"/>
      <c r="G4" s="311" t="s">
        <v>1</v>
      </c>
      <c r="H4" s="311"/>
      <c r="I4" s="311"/>
      <c r="J4" s="311"/>
      <c r="K4" s="309"/>
      <c r="L4" s="309"/>
      <c r="M4" s="309"/>
      <c r="N4" s="309"/>
    </row>
    <row r="5" spans="1:14">
      <c r="A5" s="309"/>
      <c r="B5" s="309"/>
      <c r="C5" s="309"/>
      <c r="D5" s="309"/>
      <c r="E5" s="194"/>
      <c r="F5" s="3"/>
      <c r="G5" s="311" t="s">
        <v>2</v>
      </c>
      <c r="H5" s="311"/>
      <c r="I5" s="311"/>
      <c r="J5" s="311"/>
      <c r="K5" s="309"/>
      <c r="L5" s="309"/>
      <c r="M5" s="309"/>
      <c r="N5" s="309"/>
    </row>
    <row r="6" spans="1:14">
      <c r="A6" s="309"/>
      <c r="B6" s="309"/>
      <c r="C6" s="309"/>
      <c r="D6" s="309"/>
      <c r="E6" s="194"/>
      <c r="F6" s="3"/>
      <c r="G6" s="3"/>
      <c r="H6" s="3"/>
      <c r="I6" s="3"/>
      <c r="J6" s="3"/>
      <c r="K6" s="2"/>
      <c r="L6" s="2"/>
      <c r="M6" s="2"/>
      <c r="N6" s="2"/>
    </row>
    <row r="7" spans="1:14">
      <c r="A7" s="309"/>
      <c r="B7" s="309"/>
      <c r="C7" s="309"/>
      <c r="D7" s="309"/>
      <c r="E7" s="194"/>
      <c r="F7" s="3"/>
      <c r="G7" s="312"/>
      <c r="H7" s="312"/>
      <c r="I7" s="312" t="s">
        <v>3</v>
      </c>
      <c r="J7" s="312"/>
      <c r="K7" s="309"/>
      <c r="L7" s="309"/>
      <c r="M7" s="309"/>
      <c r="N7" s="309"/>
    </row>
    <row r="8" spans="1:14">
      <c r="A8" s="309"/>
      <c r="B8" s="309"/>
      <c r="C8" s="309"/>
      <c r="D8" s="309"/>
      <c r="E8" s="194"/>
      <c r="F8" s="3"/>
      <c r="G8" s="313" t="s">
        <v>4</v>
      </c>
      <c r="H8" s="313"/>
      <c r="I8" s="313" t="s">
        <v>5</v>
      </c>
      <c r="J8" s="313"/>
      <c r="K8" s="309"/>
      <c r="L8" s="309"/>
      <c r="M8" s="309"/>
      <c r="N8" s="309"/>
    </row>
    <row r="9" spans="1:14">
      <c r="A9" s="308"/>
      <c r="B9" s="308"/>
      <c r="C9" s="308"/>
      <c r="D9" s="308"/>
      <c r="E9" s="194"/>
      <c r="F9" s="3"/>
      <c r="G9" s="309" t="s">
        <v>167</v>
      </c>
      <c r="H9" s="309"/>
      <c r="I9" s="309"/>
      <c r="J9" s="309"/>
      <c r="K9" s="2"/>
      <c r="L9" s="310"/>
      <c r="M9" s="310"/>
      <c r="N9" s="310"/>
    </row>
    <row r="10" spans="1:14">
      <c r="A10" s="194"/>
      <c r="B10" s="194"/>
      <c r="C10" s="194"/>
      <c r="D10" s="194"/>
      <c r="E10" s="194"/>
      <c r="F10" s="3"/>
      <c r="G10" s="3"/>
      <c r="H10" s="3"/>
      <c r="I10" s="3"/>
      <c r="J10" s="3"/>
      <c r="K10" s="2"/>
      <c r="L10" s="2"/>
      <c r="M10" s="2"/>
      <c r="N10" s="2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2"/>
      <c r="L11" s="2"/>
      <c r="M11" s="2"/>
      <c r="N11" s="2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2"/>
      <c r="L12" s="2"/>
      <c r="M12" s="2"/>
      <c r="N12" s="2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2"/>
      <c r="L13" s="2"/>
      <c r="M13" s="2"/>
      <c r="N13" s="2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2"/>
      <c r="L14" s="2"/>
      <c r="M14" s="2"/>
      <c r="N14" s="2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2"/>
      <c r="L15" s="2"/>
      <c r="M15" s="2"/>
      <c r="N15" s="2"/>
    </row>
    <row r="16" spans="1:14" ht="18.75">
      <c r="A16" s="301" t="s">
        <v>6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"/>
      <c r="L16" s="3"/>
      <c r="M16" s="3"/>
      <c r="N16" s="3"/>
    </row>
    <row r="17" spans="1:14" ht="18.75">
      <c r="A17" s="301" t="s">
        <v>7</v>
      </c>
      <c r="B17" s="301"/>
      <c r="C17" s="301"/>
      <c r="D17" s="301"/>
      <c r="E17" s="301"/>
      <c r="F17" s="301"/>
      <c r="G17" s="301"/>
      <c r="H17" s="301"/>
      <c r="I17" s="301"/>
      <c r="J17" s="301"/>
      <c r="N17" s="3"/>
    </row>
    <row r="18" spans="1:14" ht="18.75">
      <c r="A18" s="301" t="s">
        <v>108</v>
      </c>
      <c r="B18" s="301"/>
      <c r="C18" s="301"/>
      <c r="D18" s="301"/>
      <c r="E18" s="301"/>
      <c r="F18" s="301"/>
      <c r="G18" s="301"/>
      <c r="H18" s="301"/>
      <c r="I18" s="301"/>
      <c r="J18" s="301"/>
      <c r="N18" s="3"/>
    </row>
    <row r="19" spans="1:14" ht="18.75">
      <c r="A19" s="254"/>
      <c r="B19" s="254"/>
      <c r="C19" s="254"/>
      <c r="D19" s="254"/>
      <c r="E19" s="254"/>
      <c r="F19" s="254"/>
      <c r="G19" s="254"/>
      <c r="H19" s="254"/>
      <c r="I19" s="254"/>
      <c r="J19" s="254"/>
      <c r="N19" s="3"/>
    </row>
    <row r="20" spans="1:14" ht="20.25">
      <c r="A20" s="303" t="s">
        <v>105</v>
      </c>
      <c r="B20" s="303"/>
      <c r="C20" s="303"/>
      <c r="D20" s="303"/>
      <c r="E20" s="303"/>
      <c r="F20" s="303"/>
      <c r="G20" s="303"/>
      <c r="H20" s="303"/>
      <c r="I20" s="303"/>
      <c r="J20" s="303"/>
    </row>
    <row r="21" spans="1:14" ht="8.25" customHeight="1">
      <c r="A21" s="304"/>
      <c r="B21" s="304"/>
      <c r="C21" s="304"/>
      <c r="D21" s="304"/>
      <c r="E21" s="304"/>
      <c r="F21" s="304"/>
      <c r="G21" s="304"/>
      <c r="H21" s="304"/>
      <c r="I21" s="304"/>
      <c r="J21" s="304"/>
    </row>
    <row r="22" spans="1:14" ht="20.25">
      <c r="A22" s="305" t="s">
        <v>8</v>
      </c>
      <c r="B22" s="305"/>
      <c r="C22" s="305"/>
      <c r="D22" s="305"/>
      <c r="E22" s="305"/>
      <c r="F22" s="305"/>
      <c r="G22" s="305"/>
      <c r="H22" s="305"/>
      <c r="I22" s="305"/>
      <c r="J22" s="305"/>
    </row>
    <row r="23" spans="1:14" ht="18.75">
      <c r="A23" s="301" t="s">
        <v>150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"/>
      <c r="L23" s="3"/>
      <c r="M23" s="3"/>
      <c r="N23" s="3"/>
    </row>
    <row r="24" spans="1:1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3"/>
      <c r="B25" s="3"/>
      <c r="C25" s="3"/>
      <c r="D25" s="3"/>
      <c r="E25" s="3"/>
      <c r="F25" s="253"/>
      <c r="G25" s="130"/>
      <c r="H25" s="130"/>
      <c r="I25" s="130"/>
      <c r="J25" s="3"/>
      <c r="K25" s="3"/>
      <c r="L25" s="3"/>
      <c r="M25" s="3"/>
      <c r="N25" s="3"/>
    </row>
    <row r="26" spans="1:14">
      <c r="A26" s="3"/>
      <c r="B26" s="3"/>
      <c r="C26" s="3"/>
      <c r="D26" s="3"/>
      <c r="E26" s="3"/>
      <c r="F26" s="2"/>
      <c r="G26" s="2"/>
      <c r="H26" s="2"/>
      <c r="I26" s="2"/>
      <c r="J26" s="3"/>
      <c r="K26" s="3"/>
      <c r="L26" s="3"/>
      <c r="M26" s="3"/>
      <c r="N26" s="3"/>
    </row>
    <row r="27" spans="1:14">
      <c r="A27" s="3"/>
      <c r="B27" s="3"/>
      <c r="C27" s="3"/>
      <c r="D27" s="3"/>
      <c r="E27" s="3"/>
      <c r="F27" s="2"/>
      <c r="G27" s="2"/>
      <c r="H27" s="2"/>
      <c r="I27" s="2"/>
      <c r="J27" s="3"/>
      <c r="K27" s="3"/>
      <c r="L27" s="3"/>
      <c r="M27" s="3"/>
      <c r="N27" s="3"/>
    </row>
    <row r="28" spans="1:14">
      <c r="A28" s="3"/>
      <c r="B28" s="3"/>
      <c r="C28" s="3"/>
      <c r="D28" s="3"/>
      <c r="E28" s="3"/>
      <c r="F28" s="2"/>
      <c r="G28" s="2"/>
      <c r="H28" s="2"/>
      <c r="I28" s="2"/>
      <c r="J28" s="3"/>
      <c r="K28" s="3"/>
      <c r="L28" s="3"/>
      <c r="M28" s="3"/>
      <c r="N28" s="3"/>
    </row>
    <row r="29" spans="1:14">
      <c r="A29" s="3"/>
      <c r="B29" s="3"/>
      <c r="C29" s="3"/>
      <c r="D29" s="3"/>
      <c r="E29" s="3"/>
      <c r="F29" s="2"/>
      <c r="G29" s="2"/>
      <c r="H29" s="2"/>
      <c r="I29" s="2"/>
      <c r="J29" s="3"/>
      <c r="K29" s="3"/>
      <c r="L29" s="3"/>
      <c r="M29" s="3"/>
      <c r="N29" s="3"/>
    </row>
    <row r="30" spans="1:14">
      <c r="A30" s="3"/>
      <c r="B30" s="3"/>
      <c r="C30" s="3"/>
      <c r="D30" s="3"/>
      <c r="E30" s="3"/>
      <c r="F30" s="2"/>
      <c r="G30" s="2"/>
      <c r="H30" s="2"/>
      <c r="I30" s="2"/>
      <c r="J30" s="3"/>
      <c r="K30" s="3"/>
      <c r="L30" s="3"/>
      <c r="M30" s="3"/>
      <c r="N30" s="3"/>
    </row>
    <row r="31" spans="1:14">
      <c r="A31" s="3"/>
      <c r="B31" s="3"/>
      <c r="C31" s="3"/>
      <c r="D31" s="3"/>
      <c r="E31" s="3"/>
      <c r="F31" s="2"/>
      <c r="G31" s="2"/>
      <c r="H31" s="2"/>
      <c r="I31" s="2"/>
      <c r="J31" s="3"/>
      <c r="K31" s="3"/>
      <c r="L31" s="3"/>
      <c r="M31" s="3"/>
      <c r="N31" s="3"/>
    </row>
    <row r="32" spans="1:14">
      <c r="A32" s="3"/>
      <c r="B32" s="3"/>
      <c r="C32" s="3"/>
      <c r="D32" s="3"/>
      <c r="E32" s="3"/>
      <c r="F32" s="2"/>
      <c r="G32" s="2"/>
      <c r="H32" s="2"/>
      <c r="I32" s="2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2"/>
      <c r="G33" s="2"/>
      <c r="H33" s="2"/>
      <c r="I33" s="2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2"/>
      <c r="G34" s="2"/>
      <c r="H34" s="2"/>
      <c r="I34" s="2"/>
      <c r="J34" s="3"/>
      <c r="K34" s="3"/>
      <c r="L34" s="3"/>
      <c r="M34" s="3"/>
      <c r="N34" s="3"/>
    </row>
    <row r="35" spans="1:14">
      <c r="A35" s="3"/>
      <c r="B35" s="3"/>
      <c r="C35" s="3"/>
      <c r="D35" s="3"/>
      <c r="E35" s="3"/>
      <c r="F35" s="2"/>
      <c r="G35" s="2"/>
      <c r="H35" s="2"/>
      <c r="I35" s="2"/>
      <c r="J35" s="3"/>
      <c r="K35" s="3"/>
      <c r="L35" s="3"/>
      <c r="M35" s="3"/>
      <c r="N35" s="3"/>
    </row>
    <row r="36" spans="1:14">
      <c r="A36" s="3"/>
      <c r="B36" s="3"/>
      <c r="C36" s="3"/>
      <c r="D36" s="3"/>
      <c r="E36" s="3"/>
      <c r="F36" s="2"/>
      <c r="G36" s="2"/>
      <c r="H36" s="2"/>
      <c r="I36" s="2"/>
      <c r="J36" s="3"/>
      <c r="K36" s="3"/>
      <c r="L36" s="3"/>
      <c r="M36" s="3"/>
      <c r="N36" s="3"/>
    </row>
    <row r="37" spans="1:1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5.75">
      <c r="A44" s="4" t="s">
        <v>9</v>
      </c>
      <c r="B44" s="4"/>
      <c r="C44" s="4"/>
      <c r="D44" s="4"/>
      <c r="E44" s="306" t="s">
        <v>10</v>
      </c>
      <c r="F44" s="306"/>
      <c r="G44" s="306"/>
      <c r="H44" s="306"/>
      <c r="I44" s="306"/>
      <c r="J44" s="306"/>
      <c r="K44" s="5"/>
      <c r="L44" s="5"/>
      <c r="M44" s="5"/>
      <c r="N44" s="5"/>
    </row>
    <row r="45" spans="1:14" ht="15.75">
      <c r="A45" s="4"/>
      <c r="B45" s="4"/>
      <c r="C45" s="4"/>
      <c r="D45" s="4"/>
      <c r="E45" s="255"/>
      <c r="F45" s="255"/>
      <c r="G45" s="255"/>
      <c r="H45" s="255"/>
      <c r="I45" s="255"/>
      <c r="J45" s="255"/>
      <c r="K45" s="5"/>
      <c r="L45" s="5"/>
      <c r="M45" s="5"/>
      <c r="N45" s="5"/>
    </row>
    <row r="46" spans="1:14" ht="15.75">
      <c r="A46" s="4" t="s">
        <v>11</v>
      </c>
      <c r="B46" s="4"/>
      <c r="C46" s="4"/>
      <c r="D46" s="4"/>
      <c r="E46" s="255"/>
      <c r="F46" s="255"/>
      <c r="G46" s="255"/>
      <c r="H46" s="255"/>
      <c r="I46" s="307">
        <v>4909009142</v>
      </c>
      <c r="J46" s="307"/>
      <c r="K46" s="5"/>
      <c r="L46" s="5"/>
      <c r="M46" s="5"/>
      <c r="N46" s="5"/>
    </row>
    <row r="47" spans="1:14" ht="15.75">
      <c r="A47" s="4"/>
      <c r="B47" s="4"/>
      <c r="C47" s="4"/>
      <c r="D47" s="4"/>
      <c r="E47" s="255"/>
      <c r="F47" s="255"/>
      <c r="G47" s="255"/>
      <c r="H47" s="255"/>
      <c r="I47" s="255"/>
      <c r="J47" s="255"/>
      <c r="K47" s="5"/>
      <c r="L47" s="5"/>
      <c r="M47" s="5"/>
      <c r="N47" s="5"/>
    </row>
    <row r="48" spans="1:14" ht="15.75">
      <c r="A48" s="4" t="s">
        <v>12</v>
      </c>
      <c r="B48" s="4"/>
      <c r="C48" s="4"/>
      <c r="D48" s="4"/>
      <c r="E48" s="255"/>
      <c r="F48" s="255"/>
      <c r="G48" s="255"/>
      <c r="H48" s="255"/>
      <c r="I48" s="302">
        <v>490901001</v>
      </c>
      <c r="J48" s="302"/>
      <c r="K48" s="5"/>
      <c r="L48" s="5"/>
      <c r="M48" s="5"/>
      <c r="N48" s="5"/>
    </row>
    <row r="49" spans="1:14" ht="15.75">
      <c r="A49" s="4"/>
      <c r="B49" s="4"/>
      <c r="C49" s="4"/>
      <c r="D49" s="4"/>
      <c r="E49" s="255"/>
      <c r="F49" s="255"/>
      <c r="G49" s="255"/>
      <c r="H49" s="255"/>
      <c r="I49" s="255"/>
      <c r="J49" s="255"/>
      <c r="K49" s="5"/>
      <c r="L49" s="5"/>
      <c r="M49" s="5"/>
      <c r="N49" s="5"/>
    </row>
    <row r="50" spans="1:14" ht="15.75">
      <c r="A50" s="4" t="s">
        <v>13</v>
      </c>
      <c r="B50" s="4"/>
      <c r="C50" s="4"/>
      <c r="D50" s="4"/>
      <c r="E50" s="255"/>
      <c r="F50" s="255"/>
      <c r="G50" s="255"/>
      <c r="H50" s="255"/>
      <c r="I50" s="255"/>
      <c r="J50" s="255">
        <v>383</v>
      </c>
      <c r="K50" s="5"/>
      <c r="L50" s="5"/>
      <c r="M50" s="5"/>
      <c r="N50" s="5"/>
    </row>
    <row r="51" spans="1:14" ht="15.75">
      <c r="A51" s="4"/>
      <c r="B51" s="4"/>
      <c r="C51" s="4"/>
      <c r="D51" s="4"/>
      <c r="E51" s="255"/>
      <c r="F51" s="255"/>
      <c r="G51" s="255"/>
      <c r="H51" s="255"/>
      <c r="I51" s="255"/>
      <c r="J51" s="255"/>
      <c r="K51" s="5"/>
      <c r="L51" s="5"/>
      <c r="M51" s="5"/>
      <c r="N51" s="5"/>
    </row>
    <row r="52" spans="1:14" ht="15.75">
      <c r="A52" s="4" t="s">
        <v>14</v>
      </c>
      <c r="B52" s="4"/>
      <c r="C52" s="4"/>
      <c r="D52" s="4"/>
      <c r="E52" s="255"/>
      <c r="F52" s="255"/>
      <c r="G52" s="255"/>
      <c r="H52" s="255"/>
      <c r="I52" s="255"/>
      <c r="J52" s="255">
        <v>643</v>
      </c>
      <c r="K52" s="5"/>
      <c r="L52" s="5"/>
      <c r="M52" s="5"/>
      <c r="N52" s="5"/>
    </row>
    <row r="53" spans="1:14" ht="15.75">
      <c r="A53" s="4"/>
      <c r="B53" s="4"/>
      <c r="C53" s="4"/>
      <c r="D53" s="4"/>
      <c r="E53" s="255"/>
      <c r="F53" s="255"/>
      <c r="G53" s="255"/>
      <c r="H53" s="255"/>
      <c r="I53" s="255"/>
      <c r="J53" s="255"/>
      <c r="K53" s="5"/>
      <c r="L53" s="5"/>
      <c r="M53" s="5"/>
      <c r="N53" s="5"/>
    </row>
    <row r="54" spans="1:14" ht="17.25" customHeight="1">
      <c r="A54" s="1" t="s">
        <v>15</v>
      </c>
    </row>
    <row r="55" spans="1:14" ht="81.75" customHeight="1"/>
    <row r="56" spans="1:14" ht="28.5" customHeight="1"/>
    <row r="57" spans="1:14" ht="15.75" customHeight="1"/>
    <row r="59" spans="1:14" ht="51" customHeight="1"/>
    <row r="67" spans="7:9">
      <c r="I67" s="6"/>
    </row>
    <row r="71" spans="7:9">
      <c r="G71" s="7"/>
    </row>
  </sheetData>
  <mergeCells count="35">
    <mergeCell ref="A3:D3"/>
    <mergeCell ref="H3:I3"/>
    <mergeCell ref="L3:M3"/>
    <mergeCell ref="A4:D4"/>
    <mergeCell ref="G4:J4"/>
    <mergeCell ref="K4:N4"/>
    <mergeCell ref="K8:L8"/>
    <mergeCell ref="M8:N8"/>
    <mergeCell ref="A5:D5"/>
    <mergeCell ref="G5:J5"/>
    <mergeCell ref="K5:N5"/>
    <mergeCell ref="A6:D6"/>
    <mergeCell ref="A7:B7"/>
    <mergeCell ref="C7:D7"/>
    <mergeCell ref="G7:H7"/>
    <mergeCell ref="I7:J7"/>
    <mergeCell ref="K7:L7"/>
    <mergeCell ref="M7:N7"/>
    <mergeCell ref="A8:B8"/>
    <mergeCell ref="C8:D8"/>
    <mergeCell ref="G8:H8"/>
    <mergeCell ref="I8:J8"/>
    <mergeCell ref="A9:D9"/>
    <mergeCell ref="G9:J9"/>
    <mergeCell ref="L9:N9"/>
    <mergeCell ref="A16:J16"/>
    <mergeCell ref="A17:J17"/>
    <mergeCell ref="A18:J18"/>
    <mergeCell ref="I48:J48"/>
    <mergeCell ref="A20:J20"/>
    <mergeCell ref="A21:J21"/>
    <mergeCell ref="A22:J22"/>
    <mergeCell ref="A23:J23"/>
    <mergeCell ref="E44:J44"/>
    <mergeCell ref="I46:J46"/>
  </mergeCells>
  <printOptions horizontalCentered="1"/>
  <pageMargins left="0.44" right="0.2" top="0.78740157480314965" bottom="0.39370078740157483" header="0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31"/>
  <sheetViews>
    <sheetView view="pageBreakPreview" zoomScaleSheetLayoutView="100" workbookViewId="0">
      <selection activeCell="A22" sqref="A22:J22"/>
    </sheetView>
  </sheetViews>
  <sheetFormatPr defaultRowHeight="15"/>
  <cols>
    <col min="1" max="1" width="9.140625" style="25"/>
    <col min="2" max="2" width="16.28515625" style="25" customWidth="1"/>
    <col min="3" max="7" width="9.140625" style="25"/>
    <col min="8" max="8" width="14" style="25" customWidth="1"/>
    <col min="9" max="9" width="9.140625" style="25"/>
    <col min="10" max="16384" width="9.140625" style="9"/>
  </cols>
  <sheetData>
    <row r="1" spans="1:13" ht="20.25">
      <c r="A1" s="317" t="s">
        <v>105</v>
      </c>
      <c r="B1" s="317"/>
      <c r="C1" s="317"/>
      <c r="D1" s="317"/>
      <c r="E1" s="317"/>
      <c r="F1" s="317"/>
      <c r="G1" s="317"/>
      <c r="H1" s="317"/>
      <c r="I1" s="317"/>
      <c r="J1" s="8"/>
    </row>
    <row r="2" spans="1:13" ht="9.75" customHeight="1">
      <c r="A2" s="318"/>
      <c r="B2" s="318"/>
      <c r="C2" s="318"/>
      <c r="D2" s="318"/>
      <c r="E2" s="318"/>
      <c r="F2" s="318"/>
      <c r="G2" s="318"/>
      <c r="H2" s="318"/>
      <c r="I2" s="318"/>
    </row>
    <row r="3" spans="1:13" ht="20.25">
      <c r="A3" s="317" t="s">
        <v>8</v>
      </c>
      <c r="B3" s="317"/>
      <c r="C3" s="317"/>
      <c r="D3" s="317"/>
      <c r="E3" s="317"/>
      <c r="F3" s="317"/>
      <c r="G3" s="317"/>
      <c r="H3" s="317"/>
      <c r="I3" s="317"/>
      <c r="J3" s="8"/>
    </row>
    <row r="10" spans="1:13" ht="15.75">
      <c r="A10" s="10" t="s">
        <v>16</v>
      </c>
      <c r="B10" s="11"/>
      <c r="C10" s="11"/>
      <c r="D10" s="11"/>
      <c r="E10" s="11"/>
      <c r="F10" s="12"/>
      <c r="G10" s="11"/>
      <c r="H10" s="11"/>
      <c r="I10" s="11"/>
      <c r="J10" s="13"/>
      <c r="K10" s="13"/>
      <c r="L10" s="13"/>
      <c r="M10" s="13"/>
    </row>
    <row r="11" spans="1:13" ht="104.25" customHeight="1">
      <c r="A11" s="319" t="s">
        <v>17</v>
      </c>
      <c r="B11" s="319"/>
      <c r="C11" s="319"/>
      <c r="D11" s="319"/>
      <c r="E11" s="319"/>
      <c r="F11" s="319"/>
      <c r="G11" s="319"/>
      <c r="H11" s="319"/>
      <c r="I11" s="319"/>
      <c r="J11" s="14"/>
      <c r="K11" s="14"/>
      <c r="L11" s="14"/>
      <c r="M11" s="14"/>
    </row>
    <row r="12" spans="1:13">
      <c r="A12" s="15"/>
      <c r="B12" s="15"/>
      <c r="C12" s="15"/>
      <c r="D12" s="15"/>
      <c r="E12" s="15"/>
      <c r="F12" s="15"/>
      <c r="G12" s="15"/>
      <c r="H12" s="15"/>
      <c r="I12" s="15"/>
      <c r="J12" s="14"/>
      <c r="K12" s="14"/>
      <c r="L12" s="14"/>
      <c r="M12" s="14"/>
    </row>
    <row r="13" spans="1:13">
      <c r="A13" s="15"/>
      <c r="B13" s="15"/>
      <c r="C13" s="15"/>
      <c r="D13" s="15"/>
      <c r="E13" s="15"/>
      <c r="F13" s="15"/>
      <c r="G13" s="15"/>
      <c r="H13" s="15"/>
      <c r="I13" s="15"/>
      <c r="J13" s="14"/>
      <c r="K13" s="14"/>
      <c r="L13" s="14"/>
      <c r="M13" s="14"/>
    </row>
    <row r="14" spans="1:13" ht="15.75" customHeight="1">
      <c r="A14" s="10" t="s">
        <v>18</v>
      </c>
      <c r="B14" s="16"/>
      <c r="C14" s="320" t="s">
        <v>19</v>
      </c>
      <c r="D14" s="320"/>
      <c r="E14" s="320"/>
      <c r="F14" s="320"/>
      <c r="G14" s="320"/>
      <c r="H14" s="320"/>
      <c r="I14" s="320"/>
      <c r="J14" s="17"/>
      <c r="K14" s="17"/>
      <c r="L14" s="17"/>
      <c r="M14" s="17"/>
    </row>
    <row r="17" spans="1:13" ht="61.5" customHeight="1">
      <c r="A17" s="18" t="s">
        <v>20</v>
      </c>
      <c r="B17" s="18"/>
      <c r="C17" s="320" t="s">
        <v>21</v>
      </c>
      <c r="D17" s="320"/>
      <c r="E17" s="320"/>
      <c r="F17" s="320"/>
      <c r="G17" s="320"/>
      <c r="H17" s="320"/>
      <c r="I17" s="320"/>
      <c r="J17" s="14"/>
      <c r="K17" s="14"/>
      <c r="L17" s="14"/>
      <c r="M17" s="14"/>
    </row>
    <row r="25" spans="1:13" ht="15.75">
      <c r="A25" s="316" t="s">
        <v>22</v>
      </c>
      <c r="B25" s="316"/>
      <c r="C25" s="316"/>
      <c r="D25" s="316"/>
      <c r="E25" s="316"/>
      <c r="F25" s="316"/>
      <c r="G25" s="19"/>
      <c r="H25" s="20">
        <v>126018699.2</v>
      </c>
      <c r="I25" s="21" t="s">
        <v>23</v>
      </c>
      <c r="J25" s="22"/>
      <c r="K25" s="22"/>
      <c r="L25" s="22"/>
      <c r="M25" s="22"/>
    </row>
    <row r="26" spans="1:13">
      <c r="A26" s="23"/>
      <c r="B26" s="23"/>
      <c r="C26" s="23"/>
      <c r="D26" s="23"/>
      <c r="E26" s="23"/>
      <c r="F26" s="23"/>
      <c r="G26" s="23"/>
      <c r="H26" s="24"/>
      <c r="I26" s="21"/>
      <c r="J26" s="22"/>
      <c r="K26" s="22"/>
      <c r="L26" s="22"/>
      <c r="M26" s="22"/>
    </row>
    <row r="27" spans="1:13" ht="15.75">
      <c r="A27" s="316" t="s">
        <v>24</v>
      </c>
      <c r="B27" s="316"/>
      <c r="C27" s="316"/>
      <c r="D27" s="316"/>
      <c r="E27" s="316"/>
      <c r="F27" s="316"/>
      <c r="G27" s="23"/>
      <c r="H27" s="20">
        <v>30493924.879999999</v>
      </c>
      <c r="I27" s="21" t="s">
        <v>25</v>
      </c>
      <c r="J27" s="22"/>
      <c r="K27" s="22"/>
      <c r="L27" s="22"/>
      <c r="M27" s="22"/>
    </row>
    <row r="28" spans="1:13">
      <c r="A28" s="23"/>
      <c r="B28" s="23"/>
      <c r="C28" s="23"/>
      <c r="D28" s="23"/>
      <c r="E28" s="23"/>
      <c r="F28" s="23"/>
      <c r="G28" s="23"/>
      <c r="H28" s="21"/>
      <c r="I28" s="23"/>
      <c r="J28" s="22"/>
      <c r="K28" s="22"/>
      <c r="L28" s="22"/>
      <c r="M28" s="22"/>
    </row>
    <row r="29" spans="1:13" ht="15.75">
      <c r="A29" s="316" t="s">
        <v>26</v>
      </c>
      <c r="B29" s="316"/>
      <c r="C29" s="316"/>
      <c r="D29" s="316"/>
      <c r="E29" s="316"/>
      <c r="F29" s="316"/>
      <c r="G29" s="23"/>
      <c r="H29" s="20">
        <v>11973349.359999999</v>
      </c>
      <c r="I29" s="21" t="s">
        <v>25</v>
      </c>
      <c r="J29" s="22"/>
      <c r="K29" s="22"/>
      <c r="L29" s="22"/>
      <c r="M29" s="22"/>
    </row>
    <row r="31" spans="1:13">
      <c r="A31" s="25" t="s">
        <v>27</v>
      </c>
    </row>
  </sheetData>
  <mergeCells count="9">
    <mergeCell ref="A25:F25"/>
    <mergeCell ref="A27:F27"/>
    <mergeCell ref="A29:F29"/>
    <mergeCell ref="A1:I1"/>
    <mergeCell ref="A2:I2"/>
    <mergeCell ref="A3:I3"/>
    <mergeCell ref="A11:I11"/>
    <mergeCell ref="C14:I14"/>
    <mergeCell ref="C17:I17"/>
  </mergeCells>
  <pageMargins left="0.78740157480314965" right="0.25" top="0.78740157480314965" bottom="0.74803149606299213" header="0.31496062992125984" footer="0.31496062992125984"/>
  <pageSetup paperSize="9" scale="95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34"/>
  <sheetViews>
    <sheetView view="pageBreakPreview" zoomScaleSheetLayoutView="100" workbookViewId="0">
      <selection activeCell="D17" sqref="D17"/>
    </sheetView>
  </sheetViews>
  <sheetFormatPr defaultRowHeight="15"/>
  <cols>
    <col min="1" max="1" width="46.85546875" style="26" customWidth="1"/>
    <col min="2" max="2" width="42.85546875" style="26" customWidth="1"/>
    <col min="3" max="3" width="14.140625" style="26" customWidth="1"/>
    <col min="4" max="7" width="47.85546875" style="26" customWidth="1"/>
    <col min="8" max="16384" width="9.140625" style="26"/>
  </cols>
  <sheetData>
    <row r="1" spans="1:7">
      <c r="B1" s="27" t="s">
        <v>28</v>
      </c>
    </row>
    <row r="2" spans="1:7">
      <c r="B2" s="27" t="s">
        <v>151</v>
      </c>
    </row>
    <row r="3" spans="1:7">
      <c r="B3" s="28" t="s">
        <v>106</v>
      </c>
    </row>
    <row r="4" spans="1:7">
      <c r="B4" s="27"/>
    </row>
    <row r="5" spans="1:7">
      <c r="B5" s="27"/>
    </row>
    <row r="6" spans="1:7">
      <c r="B6" s="27"/>
    </row>
    <row r="7" spans="1:7">
      <c r="A7" s="321" t="s">
        <v>29</v>
      </c>
      <c r="B7" s="321"/>
      <c r="C7" s="256"/>
      <c r="D7" s="256"/>
      <c r="E7" s="256"/>
      <c r="F7" s="256"/>
      <c r="G7" s="256"/>
    </row>
    <row r="8" spans="1:7">
      <c r="A8" s="256"/>
      <c r="B8" s="256"/>
      <c r="C8" s="256"/>
      <c r="D8" s="256"/>
      <c r="E8" s="256"/>
      <c r="F8" s="256"/>
      <c r="G8" s="256"/>
    </row>
    <row r="9" spans="1:7">
      <c r="A9" s="256"/>
      <c r="B9" s="256"/>
      <c r="C9" s="256"/>
      <c r="D9" s="256"/>
      <c r="E9" s="256"/>
      <c r="F9" s="256"/>
      <c r="G9" s="256"/>
    </row>
    <row r="10" spans="1:7" s="31" customFormat="1">
      <c r="A10" s="29" t="s">
        <v>30</v>
      </c>
      <c r="B10" s="29" t="s">
        <v>31</v>
      </c>
      <c r="C10" s="30"/>
      <c r="D10" s="30"/>
      <c r="E10" s="30"/>
      <c r="F10" s="30"/>
      <c r="G10" s="30"/>
    </row>
    <row r="11" spans="1:7" s="31" customFormat="1">
      <c r="A11" s="32" t="s">
        <v>32</v>
      </c>
      <c r="B11" s="33">
        <v>156512.62</v>
      </c>
      <c r="C11" s="34"/>
      <c r="D11" s="34"/>
      <c r="E11" s="34"/>
      <c r="F11" s="34"/>
      <c r="G11" s="34"/>
    </row>
    <row r="12" spans="1:7" s="31" customFormat="1">
      <c r="A12" s="35" t="s">
        <v>33</v>
      </c>
      <c r="B12" s="36"/>
      <c r="C12" s="30"/>
      <c r="D12" s="30"/>
      <c r="E12" s="30"/>
      <c r="F12" s="30"/>
      <c r="G12" s="30"/>
    </row>
    <row r="13" spans="1:7" s="31" customFormat="1">
      <c r="A13" s="37" t="s">
        <v>34</v>
      </c>
      <c r="B13" s="38">
        <v>126018.7</v>
      </c>
      <c r="C13" s="30"/>
      <c r="D13" s="30"/>
      <c r="E13" s="30"/>
      <c r="F13" s="30"/>
      <c r="G13" s="30"/>
    </row>
    <row r="14" spans="1:7" s="31" customFormat="1">
      <c r="A14" s="35" t="s">
        <v>35</v>
      </c>
      <c r="B14" s="39"/>
      <c r="C14" s="30"/>
      <c r="D14" s="30"/>
      <c r="E14" s="30"/>
      <c r="F14" s="30"/>
      <c r="G14" s="30"/>
    </row>
    <row r="15" spans="1:7" s="31" customFormat="1">
      <c r="A15" s="37" t="s">
        <v>36</v>
      </c>
      <c r="B15" s="40">
        <v>85587.64</v>
      </c>
      <c r="C15" s="30"/>
      <c r="D15" s="30"/>
      <c r="E15" s="30"/>
      <c r="F15" s="30"/>
      <c r="G15" s="30"/>
    </row>
    <row r="16" spans="1:7" s="31" customFormat="1">
      <c r="A16" s="41" t="s">
        <v>37</v>
      </c>
      <c r="B16" s="42">
        <v>11973.3</v>
      </c>
      <c r="C16" s="30"/>
      <c r="D16" s="30"/>
      <c r="E16" s="30"/>
      <c r="F16" s="30"/>
      <c r="G16" s="30"/>
    </row>
    <row r="17" spans="1:12" s="31" customFormat="1">
      <c r="A17" s="35" t="s">
        <v>35</v>
      </c>
      <c r="B17" s="36"/>
      <c r="C17" s="30"/>
      <c r="D17" s="30"/>
      <c r="E17" s="30"/>
      <c r="F17" s="30"/>
      <c r="G17" s="30"/>
    </row>
    <row r="18" spans="1:12" s="31" customFormat="1">
      <c r="A18" s="37" t="s">
        <v>36</v>
      </c>
      <c r="B18" s="43">
        <v>153.71</v>
      </c>
      <c r="C18" s="30"/>
      <c r="D18" s="30"/>
      <c r="E18" s="30"/>
      <c r="F18" s="30"/>
      <c r="G18" s="30"/>
    </row>
    <row r="19" spans="1:12" s="31" customFormat="1">
      <c r="A19" s="44" t="s">
        <v>38</v>
      </c>
      <c r="B19" s="45">
        <f>B21+B22</f>
        <v>639.24</v>
      </c>
      <c r="C19" s="34"/>
      <c r="D19" s="34"/>
      <c r="E19" s="34"/>
      <c r="F19" s="34"/>
      <c r="G19" s="34"/>
    </row>
    <row r="20" spans="1:12" s="31" customFormat="1">
      <c r="A20" s="35" t="s">
        <v>33</v>
      </c>
      <c r="B20" s="36"/>
      <c r="C20" s="30"/>
      <c r="D20" s="30"/>
      <c r="E20" s="30"/>
      <c r="F20" s="30"/>
      <c r="G20" s="30"/>
    </row>
    <row r="21" spans="1:12" s="31" customFormat="1">
      <c r="A21" s="37" t="s">
        <v>39</v>
      </c>
      <c r="B21" s="43">
        <v>556.84</v>
      </c>
      <c r="C21" s="30"/>
      <c r="D21" s="30"/>
      <c r="E21" s="30"/>
      <c r="F21" s="30"/>
      <c r="G21" s="30"/>
    </row>
    <row r="22" spans="1:12" s="31" customFormat="1">
      <c r="A22" s="41" t="s">
        <v>40</v>
      </c>
      <c r="B22" s="46">
        <v>82.4</v>
      </c>
      <c r="C22" s="30"/>
      <c r="D22" s="30"/>
      <c r="E22" s="30"/>
      <c r="F22" s="30"/>
      <c r="G22" s="30"/>
    </row>
    <row r="23" spans="1:12" s="31" customFormat="1">
      <c r="A23" s="44" t="s">
        <v>42</v>
      </c>
      <c r="B23" s="47">
        <v>7243.79</v>
      </c>
      <c r="C23" s="34"/>
      <c r="D23" s="34"/>
      <c r="E23" s="34"/>
      <c r="F23" s="34"/>
      <c r="G23" s="34"/>
    </row>
    <row r="24" spans="1:12" s="31" customFormat="1">
      <c r="A24" s="35" t="s">
        <v>33</v>
      </c>
      <c r="B24" s="48"/>
      <c r="C24" s="34"/>
      <c r="D24" s="34"/>
      <c r="E24" s="34"/>
      <c r="F24" s="34"/>
      <c r="G24" s="34"/>
    </row>
    <row r="25" spans="1:12" s="31" customFormat="1">
      <c r="A25" s="37" t="s">
        <v>43</v>
      </c>
      <c r="B25" s="49" t="s">
        <v>41</v>
      </c>
      <c r="C25" s="34"/>
      <c r="D25" s="34"/>
      <c r="E25" s="34"/>
      <c r="F25" s="34"/>
      <c r="G25" s="34"/>
    </row>
    <row r="29" spans="1:12" s="142" customFormat="1" ht="14.25">
      <c r="A29" s="140" t="s">
        <v>132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</row>
    <row r="30" spans="1:12" s="142" customFormat="1" ht="19.5" customHeight="1">
      <c r="A30" s="143" t="s">
        <v>44</v>
      </c>
      <c r="B30" s="143"/>
      <c r="C30" s="141"/>
      <c r="D30" s="141"/>
      <c r="E30" s="141"/>
      <c r="F30" s="141"/>
      <c r="G30" s="141"/>
      <c r="H30" s="141"/>
      <c r="I30" s="141"/>
      <c r="J30" s="141"/>
      <c r="K30" s="141"/>
      <c r="L30" s="141"/>
    </row>
    <row r="31" spans="1:12" s="142" customFormat="1" ht="14.25">
      <c r="A31" s="144" t="s">
        <v>115</v>
      </c>
      <c r="B31" s="145"/>
      <c r="C31" s="141"/>
      <c r="D31" s="141"/>
      <c r="E31" s="141"/>
      <c r="F31" s="141"/>
      <c r="G31" s="146"/>
      <c r="H31" s="141"/>
      <c r="I31" s="141"/>
      <c r="J31" s="141"/>
      <c r="K31" s="141"/>
      <c r="L31" s="146"/>
    </row>
    <row r="32" spans="1:12" s="142" customFormat="1" ht="14.25">
      <c r="A32" s="144" t="s">
        <v>114</v>
      </c>
      <c r="B32" s="143"/>
      <c r="C32" s="141"/>
      <c r="D32" s="141"/>
      <c r="E32" s="141"/>
      <c r="F32" s="141"/>
      <c r="G32" s="146"/>
      <c r="H32" s="141"/>
      <c r="I32" s="141"/>
      <c r="J32" s="141"/>
      <c r="K32" s="141"/>
      <c r="L32" s="146"/>
    </row>
    <row r="33" spans="1:2" s="142" customFormat="1" ht="14.25"/>
    <row r="34" spans="1:2" s="142" customFormat="1" ht="30" customHeight="1">
      <c r="A34" s="196"/>
      <c r="B34" s="195"/>
    </row>
  </sheetData>
  <mergeCells count="1">
    <mergeCell ref="A7:B7"/>
  </mergeCells>
  <printOptions horizontalCentered="1"/>
  <pageMargins left="0.17" right="0.39370078740157483" top="0.49" bottom="0.3937007874015748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136"/>
  <sheetViews>
    <sheetView tabSelected="1" view="pageBreakPreview" topLeftCell="A24" zoomScaleSheetLayoutView="100" workbookViewId="0">
      <selection activeCell="W32" sqref="W31:W32"/>
    </sheetView>
  </sheetViews>
  <sheetFormatPr defaultRowHeight="15"/>
  <cols>
    <col min="1" max="1" width="11.7109375" style="50" customWidth="1"/>
    <col min="2" max="2" width="11" style="50" customWidth="1"/>
    <col min="3" max="3" width="15.7109375" style="50" customWidth="1"/>
    <col min="4" max="4" width="19.85546875" style="232" customWidth="1"/>
    <col min="5" max="5" width="6.28515625" style="50" customWidth="1"/>
    <col min="6" max="6" width="8.5703125" style="50" customWidth="1"/>
    <col min="7" max="8" width="6.42578125" style="50" customWidth="1"/>
    <col min="9" max="10" width="9.85546875" style="50" customWidth="1"/>
    <col min="11" max="11" width="9.5703125" style="50" customWidth="1"/>
    <col min="12" max="12" width="11" style="50" customWidth="1"/>
    <col min="13" max="13" width="1.28515625" style="50" hidden="1" customWidth="1"/>
    <col min="14" max="14" width="22.7109375" style="50" hidden="1" customWidth="1"/>
    <col min="15" max="15" width="9.140625" style="50" hidden="1" customWidth="1"/>
    <col min="16" max="16" width="8.28515625" style="50" hidden="1" customWidth="1"/>
    <col min="17" max="17" width="21" style="50" hidden="1" customWidth="1"/>
    <col min="18" max="18" width="2.140625" style="50" hidden="1" customWidth="1"/>
    <col min="19" max="19" width="12.85546875" style="50" hidden="1" customWidth="1"/>
    <col min="20" max="20" width="13.28515625" style="50" hidden="1" customWidth="1"/>
    <col min="21" max="21" width="34.5703125" style="50" hidden="1" customWidth="1"/>
    <col min="22" max="22" width="22.7109375" style="50" customWidth="1"/>
    <col min="23" max="16384" width="9.140625" style="50"/>
  </cols>
  <sheetData>
    <row r="1" spans="1:14">
      <c r="L1" s="51" t="s">
        <v>45</v>
      </c>
    </row>
    <row r="2" spans="1:14">
      <c r="L2" s="51" t="s">
        <v>151</v>
      </c>
    </row>
    <row r="3" spans="1:14">
      <c r="I3" s="404" t="s">
        <v>106</v>
      </c>
      <c r="J3" s="404"/>
      <c r="K3" s="404"/>
      <c r="L3" s="404"/>
    </row>
    <row r="4" spans="1:14" hidden="1">
      <c r="L4" s="51"/>
    </row>
    <row r="5" spans="1:14">
      <c r="L5" s="51"/>
    </row>
    <row r="6" spans="1:14">
      <c r="A6" s="420"/>
      <c r="B6" s="420"/>
      <c r="C6" s="53"/>
      <c r="D6" s="233"/>
      <c r="E6" s="54"/>
      <c r="F6" s="54"/>
      <c r="G6" s="54"/>
      <c r="H6" s="54"/>
      <c r="I6" s="54"/>
      <c r="J6" s="54"/>
      <c r="K6" s="55" t="s">
        <v>0</v>
      </c>
      <c r="M6" s="55"/>
      <c r="N6" s="54"/>
    </row>
    <row r="7" spans="1:14">
      <c r="A7" s="421"/>
      <c r="B7" s="421"/>
      <c r="C7" s="421"/>
      <c r="D7" s="421"/>
      <c r="E7" s="54"/>
      <c r="F7" s="54"/>
      <c r="G7" s="54"/>
      <c r="H7" s="54"/>
      <c r="I7" s="54"/>
      <c r="K7" s="248"/>
      <c r="L7" s="248" t="s">
        <v>1</v>
      </c>
      <c r="M7" s="56"/>
      <c r="N7" s="56"/>
    </row>
    <row r="8" spans="1:14">
      <c r="A8" s="421"/>
      <c r="B8" s="421"/>
      <c r="C8" s="421"/>
      <c r="D8" s="421"/>
      <c r="E8" s="54"/>
      <c r="F8" s="54"/>
      <c r="G8" s="54"/>
      <c r="H8" s="54"/>
      <c r="I8" s="54"/>
      <c r="J8" s="56" t="s">
        <v>2</v>
      </c>
      <c r="L8" s="56"/>
      <c r="M8" s="56"/>
      <c r="N8" s="56"/>
    </row>
    <row r="9" spans="1:14">
      <c r="A9" s="421"/>
      <c r="B9" s="421"/>
      <c r="C9" s="421"/>
      <c r="D9" s="421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>
      <c r="A10" s="53"/>
      <c r="B10" s="53"/>
      <c r="C10" s="53"/>
      <c r="D10" s="233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>
      <c r="A11" s="57"/>
      <c r="B11" s="57"/>
      <c r="C11" s="390"/>
      <c r="D11" s="390"/>
      <c r="E11" s="58"/>
      <c r="F11" s="54"/>
      <c r="G11" s="54"/>
      <c r="H11" s="54"/>
      <c r="I11" s="54"/>
      <c r="J11" s="59"/>
      <c r="L11" s="249" t="s">
        <v>3</v>
      </c>
      <c r="M11" s="58"/>
      <c r="N11" s="58"/>
    </row>
    <row r="12" spans="1:14">
      <c r="A12" s="390"/>
      <c r="B12" s="390"/>
      <c r="C12" s="390"/>
      <c r="D12" s="390"/>
      <c r="E12" s="58"/>
      <c r="F12" s="54"/>
      <c r="G12" s="54"/>
      <c r="H12" s="54"/>
      <c r="I12" s="54"/>
      <c r="J12" s="60" t="s">
        <v>4</v>
      </c>
      <c r="K12" s="405" t="s">
        <v>5</v>
      </c>
      <c r="L12" s="405"/>
      <c r="M12" s="58"/>
      <c r="N12" s="58"/>
    </row>
    <row r="13" spans="1:14">
      <c r="A13" s="53"/>
      <c r="B13" s="53"/>
      <c r="C13" s="53"/>
      <c r="D13" s="233"/>
      <c r="E13" s="54"/>
      <c r="F13" s="54"/>
      <c r="G13" s="54"/>
      <c r="H13" s="54"/>
      <c r="I13" s="54"/>
      <c r="J13" s="54"/>
      <c r="K13" s="54"/>
      <c r="L13" s="54"/>
      <c r="M13" s="53"/>
      <c r="N13" s="53"/>
    </row>
    <row r="14" spans="1:14">
      <c r="A14" s="53"/>
      <c r="B14" s="390"/>
      <c r="C14" s="390"/>
      <c r="D14" s="234"/>
      <c r="E14" s="58"/>
      <c r="F14" s="54"/>
      <c r="G14" s="54"/>
      <c r="H14" s="54"/>
      <c r="I14" s="54"/>
      <c r="J14" s="58" t="s">
        <v>166</v>
      </c>
      <c r="L14" s="58"/>
      <c r="M14" s="58"/>
      <c r="N14" s="58"/>
    </row>
    <row r="15" spans="1:14" s="201" customFormat="1">
      <c r="A15" s="61"/>
      <c r="B15" s="61"/>
      <c r="C15" s="61"/>
      <c r="D15" s="235"/>
      <c r="E15" s="61"/>
      <c r="F15" s="61"/>
      <c r="G15" s="61"/>
      <c r="H15" s="61"/>
      <c r="I15" s="62"/>
      <c r="J15" s="62"/>
      <c r="K15" s="62"/>
      <c r="L15" s="62"/>
    </row>
    <row r="16" spans="1:14" s="201" customFormat="1" hidden="1">
      <c r="A16" s="61"/>
      <c r="B16" s="61"/>
      <c r="C16" s="61"/>
      <c r="D16" s="235"/>
      <c r="E16" s="61"/>
      <c r="F16" s="61"/>
      <c r="G16" s="61"/>
      <c r="H16" s="61"/>
      <c r="I16" s="62"/>
      <c r="J16" s="62"/>
      <c r="K16" s="62"/>
      <c r="L16" s="62"/>
    </row>
    <row r="17" spans="1:12" s="201" customFormat="1">
      <c r="A17" s="61"/>
      <c r="B17" s="61"/>
      <c r="C17" s="61"/>
      <c r="D17" s="235"/>
      <c r="E17" s="61"/>
      <c r="F17" s="61"/>
      <c r="G17" s="61"/>
      <c r="H17" s="61"/>
      <c r="I17" s="62"/>
      <c r="J17" s="62"/>
      <c r="K17" s="62"/>
      <c r="L17" s="62"/>
    </row>
    <row r="18" spans="1:12" s="201" customFormat="1">
      <c r="A18" s="61"/>
      <c r="B18" s="61"/>
      <c r="C18" s="61"/>
      <c r="D18" s="235"/>
      <c r="E18" s="61"/>
      <c r="F18" s="61"/>
      <c r="G18" s="61"/>
      <c r="H18" s="61"/>
      <c r="I18" s="62"/>
      <c r="J18" s="62"/>
      <c r="K18" s="62"/>
      <c r="L18" s="62"/>
    </row>
    <row r="19" spans="1:12" ht="15.75" customHeight="1">
      <c r="A19" s="406" t="s">
        <v>46</v>
      </c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</row>
    <row r="20" spans="1:12" s="157" customFormat="1" ht="16.5" customHeight="1" thickBot="1">
      <c r="A20" s="384" t="s">
        <v>164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5"/>
      <c r="L20" s="63" t="s">
        <v>47</v>
      </c>
    </row>
    <row r="21" spans="1:12" s="157" customFormat="1" ht="12">
      <c r="A21" s="149"/>
      <c r="B21" s="150"/>
      <c r="C21" s="149"/>
      <c r="D21" s="236"/>
      <c r="E21" s="150"/>
      <c r="F21" s="149"/>
      <c r="G21" s="149"/>
      <c r="H21" s="149"/>
      <c r="I21" s="149"/>
      <c r="J21" s="149"/>
      <c r="K21" s="186" t="s">
        <v>48</v>
      </c>
      <c r="L21" s="151" t="s">
        <v>49</v>
      </c>
    </row>
    <row r="22" spans="1:12" s="157" customFormat="1" ht="12.75">
      <c r="A22" s="149"/>
      <c r="B22" s="150"/>
      <c r="C22" s="149"/>
      <c r="D22" s="390" t="s">
        <v>166</v>
      </c>
      <c r="E22" s="390"/>
      <c r="F22" s="390"/>
      <c r="G22" s="390"/>
      <c r="H22" s="390"/>
      <c r="I22" s="390"/>
      <c r="J22" s="149"/>
      <c r="K22" s="250" t="s">
        <v>50</v>
      </c>
      <c r="L22" s="152">
        <v>42391</v>
      </c>
    </row>
    <row r="23" spans="1:12" s="157" customFormat="1" ht="12">
      <c r="A23" s="149" t="s">
        <v>51</v>
      </c>
      <c r="B23" s="149"/>
      <c r="C23" s="150"/>
      <c r="D23" s="236"/>
      <c r="E23" s="150"/>
      <c r="F23" s="149"/>
      <c r="G23" s="149"/>
      <c r="H23" s="149"/>
      <c r="I23" s="149"/>
      <c r="J23" s="149"/>
      <c r="K23" s="383" t="s">
        <v>119</v>
      </c>
      <c r="L23" s="153"/>
    </row>
    <row r="24" spans="1:12" s="157" customFormat="1" ht="24" customHeight="1">
      <c r="A24" s="149" t="s">
        <v>52</v>
      </c>
      <c r="B24" s="149"/>
      <c r="C24" s="154"/>
      <c r="D24" s="386" t="s">
        <v>107</v>
      </c>
      <c r="E24" s="386"/>
      <c r="F24" s="386"/>
      <c r="G24" s="386"/>
      <c r="H24" s="386"/>
      <c r="I24" s="386"/>
      <c r="J24" s="386"/>
      <c r="K24" s="383"/>
      <c r="L24" s="155">
        <v>23395478</v>
      </c>
    </row>
    <row r="25" spans="1:12" s="157" customFormat="1" ht="12.75" thickBot="1">
      <c r="A25" s="149"/>
      <c r="B25" s="149"/>
      <c r="C25" s="154"/>
      <c r="D25" s="238"/>
      <c r="E25" s="154"/>
      <c r="F25" s="156"/>
      <c r="G25" s="156"/>
      <c r="H25" s="156"/>
      <c r="I25" s="156"/>
      <c r="J25" s="156"/>
      <c r="K25" s="149"/>
      <c r="L25" s="153"/>
    </row>
    <row r="26" spans="1:12" s="157" customFormat="1" ht="12.75" thickBot="1">
      <c r="A26" s="149"/>
      <c r="B26" s="149"/>
      <c r="C26" s="154" t="s">
        <v>53</v>
      </c>
      <c r="D26" s="237"/>
      <c r="E26" s="387" t="s">
        <v>127</v>
      </c>
      <c r="F26" s="388"/>
      <c r="G26" s="389"/>
      <c r="H26" s="156"/>
      <c r="I26" s="347" t="s">
        <v>54</v>
      </c>
      <c r="J26" s="347"/>
      <c r="K26" s="348"/>
      <c r="L26" s="155"/>
    </row>
    <row r="27" spans="1:12" s="157" customFormat="1" ht="12">
      <c r="A27" s="149" t="s">
        <v>55</v>
      </c>
      <c r="B27" s="149"/>
      <c r="C27" s="154"/>
      <c r="D27" s="350" t="s">
        <v>121</v>
      </c>
      <c r="E27" s="350"/>
      <c r="F27" s="350"/>
      <c r="G27" s="350"/>
      <c r="H27" s="350"/>
      <c r="I27" s="350"/>
      <c r="J27" s="350"/>
      <c r="K27" s="185" t="s">
        <v>120</v>
      </c>
      <c r="L27" s="158">
        <v>44701000001</v>
      </c>
    </row>
    <row r="28" spans="1:12" s="157" customFormat="1" ht="12">
      <c r="A28" s="149" t="s">
        <v>56</v>
      </c>
      <c r="B28" s="149"/>
      <c r="C28" s="150"/>
      <c r="D28" s="351" t="s">
        <v>57</v>
      </c>
      <c r="E28" s="351"/>
      <c r="F28" s="351"/>
      <c r="G28" s="351"/>
      <c r="H28" s="351"/>
      <c r="I28" s="351"/>
      <c r="J28" s="351"/>
      <c r="K28" s="424" t="s">
        <v>122</v>
      </c>
      <c r="L28" s="158"/>
    </row>
    <row r="29" spans="1:12" s="157" customFormat="1" ht="12">
      <c r="A29" s="149" t="s">
        <v>58</v>
      </c>
      <c r="B29" s="149"/>
      <c r="C29" s="150"/>
      <c r="D29" s="350"/>
      <c r="E29" s="350"/>
      <c r="F29" s="350"/>
      <c r="G29" s="350"/>
      <c r="H29" s="350"/>
      <c r="I29" s="350"/>
      <c r="J29" s="350"/>
      <c r="K29" s="424"/>
      <c r="L29" s="158"/>
    </row>
    <row r="30" spans="1:12" s="157" customFormat="1" ht="12">
      <c r="A30" s="149" t="s">
        <v>56</v>
      </c>
      <c r="B30" s="149"/>
      <c r="C30" s="150"/>
      <c r="D30" s="422" t="s">
        <v>59</v>
      </c>
      <c r="E30" s="422"/>
      <c r="F30" s="422"/>
      <c r="G30" s="422"/>
      <c r="H30" s="422"/>
      <c r="I30" s="422"/>
      <c r="J30" s="422"/>
      <c r="K30" s="352"/>
      <c r="L30" s="153"/>
    </row>
    <row r="31" spans="1:12" s="157" customFormat="1" ht="12">
      <c r="A31" s="149" t="s">
        <v>60</v>
      </c>
      <c r="B31" s="149"/>
      <c r="C31" s="150"/>
      <c r="D31" s="423"/>
      <c r="E31" s="423"/>
      <c r="F31" s="423"/>
      <c r="G31" s="423"/>
      <c r="H31" s="423"/>
      <c r="I31" s="423"/>
      <c r="J31" s="423"/>
      <c r="K31" s="352"/>
      <c r="L31" s="159"/>
    </row>
    <row r="32" spans="1:12" s="157" customFormat="1" ht="12">
      <c r="A32" s="149" t="s">
        <v>61</v>
      </c>
      <c r="B32" s="149"/>
      <c r="C32" s="150"/>
      <c r="D32" s="236"/>
      <c r="E32" s="150"/>
      <c r="F32" s="149"/>
      <c r="G32" s="149"/>
      <c r="H32" s="149"/>
      <c r="I32" s="149"/>
      <c r="J32" s="149"/>
      <c r="K32" s="186" t="s">
        <v>123</v>
      </c>
      <c r="L32" s="159">
        <v>643</v>
      </c>
    </row>
    <row r="33" spans="1:13" s="157" customFormat="1" ht="12.75" thickBot="1">
      <c r="A33" s="149"/>
      <c r="B33" s="160"/>
      <c r="C33" s="161"/>
      <c r="D33" s="236"/>
      <c r="E33" s="154"/>
      <c r="F33" s="149"/>
      <c r="G33" s="149"/>
      <c r="H33" s="149"/>
      <c r="I33" s="149"/>
      <c r="J33" s="149"/>
      <c r="K33" s="186" t="s">
        <v>124</v>
      </c>
      <c r="L33" s="162"/>
    </row>
    <row r="34" spans="1:13" s="157" customFormat="1" ht="12">
      <c r="A34" s="149"/>
      <c r="B34" s="163" t="s">
        <v>62</v>
      </c>
      <c r="C34" s="164"/>
      <c r="D34" s="239"/>
      <c r="E34" s="154"/>
      <c r="F34" s="149"/>
      <c r="G34" s="149"/>
      <c r="H34" s="149"/>
      <c r="I34" s="149"/>
      <c r="J34" s="149"/>
    </row>
    <row r="35" spans="1:13" s="157" customFormat="1" ht="12" hidden="1">
      <c r="A35" s="149"/>
      <c r="B35" s="163"/>
      <c r="C35" s="150"/>
      <c r="D35" s="236"/>
      <c r="E35" s="150"/>
      <c r="F35" s="149"/>
      <c r="G35" s="149"/>
      <c r="H35" s="149"/>
      <c r="I35" s="149"/>
      <c r="J35" s="149"/>
      <c r="K35" s="165"/>
      <c r="L35" s="165"/>
    </row>
    <row r="36" spans="1:13" s="157" customFormat="1" ht="12">
      <c r="A36" s="160"/>
      <c r="B36" s="160"/>
      <c r="C36" s="160"/>
      <c r="D36" s="240"/>
      <c r="E36" s="160"/>
      <c r="F36" s="160"/>
      <c r="G36" s="160"/>
      <c r="H36" s="160"/>
      <c r="I36" s="160"/>
      <c r="J36" s="160"/>
      <c r="K36" s="160"/>
      <c r="L36" s="160"/>
    </row>
    <row r="37" spans="1:13" s="157" customFormat="1" ht="12">
      <c r="A37" s="156"/>
      <c r="B37" s="156"/>
      <c r="C37" s="156"/>
      <c r="D37" s="241"/>
      <c r="E37" s="156"/>
      <c r="F37" s="156"/>
      <c r="G37" s="156"/>
      <c r="H37" s="156"/>
      <c r="I37" s="160"/>
      <c r="J37" s="160"/>
      <c r="K37" s="160"/>
      <c r="L37" s="160"/>
    </row>
    <row r="38" spans="1:13" s="157" customFormat="1" ht="18.75" customHeight="1">
      <c r="A38" s="166"/>
      <c r="B38" s="167"/>
      <c r="C38" s="168"/>
      <c r="D38" s="417" t="s">
        <v>148</v>
      </c>
      <c r="E38" s="364" t="s">
        <v>146</v>
      </c>
      <c r="F38" s="371" t="s">
        <v>116</v>
      </c>
      <c r="G38" s="372"/>
      <c r="H38" s="373"/>
      <c r="I38" s="349" t="s">
        <v>63</v>
      </c>
      <c r="J38" s="349"/>
      <c r="K38" s="349"/>
      <c r="L38" s="349"/>
    </row>
    <row r="39" spans="1:13" s="157" customFormat="1" ht="19.5" customHeight="1">
      <c r="A39" s="367" t="s">
        <v>64</v>
      </c>
      <c r="B39" s="368"/>
      <c r="C39" s="369"/>
      <c r="D39" s="418"/>
      <c r="E39" s="365"/>
      <c r="F39" s="374"/>
      <c r="G39" s="375"/>
      <c r="H39" s="376"/>
      <c r="I39" s="349"/>
      <c r="J39" s="349"/>
      <c r="K39" s="349"/>
      <c r="L39" s="349"/>
    </row>
    <row r="40" spans="1:13" s="157" customFormat="1" ht="12">
      <c r="A40" s="169"/>
      <c r="B40" s="165"/>
      <c r="C40" s="170"/>
      <c r="D40" s="418"/>
      <c r="E40" s="365"/>
      <c r="F40" s="377"/>
      <c r="G40" s="378"/>
      <c r="H40" s="379"/>
      <c r="I40" s="349"/>
      <c r="J40" s="349"/>
      <c r="K40" s="349"/>
      <c r="L40" s="349"/>
    </row>
    <row r="41" spans="1:13" s="157" customFormat="1" ht="12">
      <c r="A41" s="169"/>
      <c r="B41" s="165"/>
      <c r="C41" s="170"/>
      <c r="D41" s="418"/>
      <c r="E41" s="365"/>
      <c r="F41" s="407" t="s">
        <v>65</v>
      </c>
      <c r="G41" s="409" t="s">
        <v>66</v>
      </c>
      <c r="H41" s="410"/>
      <c r="I41" s="413" t="s">
        <v>67</v>
      </c>
      <c r="J41" s="414"/>
      <c r="K41" s="409" t="s">
        <v>68</v>
      </c>
      <c r="L41" s="410"/>
    </row>
    <row r="42" spans="1:13" s="157" customFormat="1" ht="12">
      <c r="A42" s="171"/>
      <c r="B42" s="172"/>
      <c r="C42" s="173"/>
      <c r="D42" s="419"/>
      <c r="E42" s="366"/>
      <c r="F42" s="408"/>
      <c r="G42" s="411"/>
      <c r="H42" s="412"/>
      <c r="I42" s="415"/>
      <c r="J42" s="416"/>
      <c r="K42" s="411"/>
      <c r="L42" s="412"/>
    </row>
    <row r="43" spans="1:13" s="157" customFormat="1" ht="12">
      <c r="A43" s="322">
        <v>1</v>
      </c>
      <c r="B43" s="370"/>
      <c r="C43" s="323"/>
      <c r="D43" s="242">
        <v>2</v>
      </c>
      <c r="E43" s="213">
        <v>3</v>
      </c>
      <c r="F43" s="213">
        <v>4</v>
      </c>
      <c r="G43" s="334">
        <v>5</v>
      </c>
      <c r="H43" s="335"/>
      <c r="I43" s="334">
        <v>6</v>
      </c>
      <c r="J43" s="335"/>
      <c r="K43" s="334">
        <v>7</v>
      </c>
      <c r="L43" s="335"/>
      <c r="M43" s="165" t="s">
        <v>69</v>
      </c>
    </row>
    <row r="44" spans="1:13" s="157" customFormat="1" ht="12" hidden="1">
      <c r="A44" s="212"/>
      <c r="B44" s="217"/>
      <c r="C44" s="215"/>
      <c r="D44" s="243"/>
      <c r="E44" s="175">
        <v>180</v>
      </c>
      <c r="F44" s="174"/>
      <c r="G44" s="400"/>
      <c r="H44" s="401"/>
      <c r="I44" s="322"/>
      <c r="J44" s="323"/>
      <c r="K44" s="214"/>
      <c r="L44" s="215"/>
      <c r="M44" s="165"/>
    </row>
    <row r="45" spans="1:13" s="157" customFormat="1" ht="16.5" customHeight="1">
      <c r="A45" s="391" t="s">
        <v>70</v>
      </c>
      <c r="B45" s="392"/>
      <c r="C45" s="393"/>
      <c r="D45" s="380"/>
      <c r="E45" s="231">
        <v>130</v>
      </c>
      <c r="F45" s="176"/>
      <c r="G45" s="328"/>
      <c r="H45" s="328"/>
      <c r="I45" s="326">
        <f>'поступления и выплаты'!E15</f>
        <v>6724000</v>
      </c>
      <c r="J45" s="326"/>
      <c r="K45" s="326"/>
      <c r="L45" s="326"/>
    </row>
    <row r="46" spans="1:13" s="157" customFormat="1" ht="16.5" hidden="1" customHeight="1">
      <c r="A46" s="394"/>
      <c r="B46" s="395"/>
      <c r="C46" s="396"/>
      <c r="D46" s="381"/>
      <c r="E46" s="231">
        <v>211</v>
      </c>
      <c r="F46" s="176"/>
      <c r="G46" s="322"/>
      <c r="H46" s="323"/>
      <c r="I46" s="324"/>
      <c r="J46" s="325"/>
      <c r="K46" s="324">
        <f>'поступления и выплаты'!E40</f>
        <v>0</v>
      </c>
      <c r="L46" s="325"/>
    </row>
    <row r="47" spans="1:13" s="157" customFormat="1" ht="16.5" hidden="1" customHeight="1">
      <c r="A47" s="394"/>
      <c r="B47" s="395"/>
      <c r="C47" s="396"/>
      <c r="D47" s="381"/>
      <c r="E47" s="231">
        <v>221</v>
      </c>
      <c r="F47" s="176"/>
      <c r="G47" s="322"/>
      <c r="H47" s="323"/>
      <c r="I47" s="324"/>
      <c r="J47" s="325"/>
      <c r="K47" s="324">
        <f>'поступления и выплаты'!E41</f>
        <v>0</v>
      </c>
      <c r="L47" s="325"/>
    </row>
    <row r="48" spans="1:13" s="157" customFormat="1" ht="16.5" hidden="1" customHeight="1">
      <c r="A48" s="394"/>
      <c r="B48" s="395"/>
      <c r="C48" s="396"/>
      <c r="D48" s="381"/>
      <c r="E48" s="231">
        <v>222</v>
      </c>
      <c r="F48" s="176"/>
      <c r="G48" s="322"/>
      <c r="H48" s="323"/>
      <c r="I48" s="324"/>
      <c r="J48" s="325"/>
      <c r="K48" s="324">
        <f>'поступления и выплаты'!E42</f>
        <v>0</v>
      </c>
      <c r="L48" s="325"/>
    </row>
    <row r="49" spans="1:18" s="157" customFormat="1" ht="16.5" hidden="1" customHeight="1">
      <c r="A49" s="394"/>
      <c r="B49" s="395"/>
      <c r="C49" s="396"/>
      <c r="D49" s="381"/>
      <c r="E49" s="231">
        <v>225</v>
      </c>
      <c r="F49" s="176"/>
      <c r="G49" s="322"/>
      <c r="H49" s="323"/>
      <c r="I49" s="324"/>
      <c r="J49" s="325"/>
      <c r="K49" s="324">
        <f>'поступления и выплаты'!E43</f>
        <v>0</v>
      </c>
      <c r="L49" s="325"/>
      <c r="R49" s="179">
        <f>G45+I45-K46-K47-K48-K49-K50-K51-K52-K53</f>
        <v>-334750</v>
      </c>
    </row>
    <row r="50" spans="1:18" s="157" customFormat="1" ht="16.5" hidden="1" customHeight="1">
      <c r="A50" s="394"/>
      <c r="B50" s="395"/>
      <c r="C50" s="396"/>
      <c r="D50" s="381"/>
      <c r="E50" s="231">
        <v>226</v>
      </c>
      <c r="F50" s="176"/>
      <c r="G50" s="322"/>
      <c r="H50" s="323"/>
      <c r="I50" s="324"/>
      <c r="J50" s="325"/>
      <c r="K50" s="324">
        <f>'поступления и выплаты'!E44</f>
        <v>0</v>
      </c>
      <c r="L50" s="325"/>
    </row>
    <row r="51" spans="1:18" s="157" customFormat="1" ht="16.5" hidden="1" customHeight="1">
      <c r="A51" s="394"/>
      <c r="B51" s="395"/>
      <c r="C51" s="396"/>
      <c r="D51" s="381"/>
      <c r="E51" s="231">
        <v>290</v>
      </c>
      <c r="F51" s="176"/>
      <c r="G51" s="322"/>
      <c r="H51" s="323"/>
      <c r="I51" s="324"/>
      <c r="J51" s="325"/>
      <c r="K51" s="324">
        <f>'поступления и выплаты'!E45</f>
        <v>0</v>
      </c>
      <c r="L51" s="325"/>
    </row>
    <row r="52" spans="1:18" s="157" customFormat="1" ht="16.5" hidden="1" customHeight="1">
      <c r="A52" s="394"/>
      <c r="B52" s="395"/>
      <c r="C52" s="396"/>
      <c r="D52" s="381"/>
      <c r="E52" s="231">
        <v>310</v>
      </c>
      <c r="F52" s="176"/>
      <c r="G52" s="322"/>
      <c r="H52" s="323"/>
      <c r="I52" s="324"/>
      <c r="J52" s="325"/>
      <c r="K52" s="324">
        <f>'поступления и выплаты'!E46</f>
        <v>0</v>
      </c>
      <c r="L52" s="325"/>
    </row>
    <row r="53" spans="1:18" s="157" customFormat="1" ht="15.75" customHeight="1">
      <c r="A53" s="397"/>
      <c r="B53" s="398"/>
      <c r="C53" s="399"/>
      <c r="D53" s="382"/>
      <c r="E53" s="231">
        <v>340</v>
      </c>
      <c r="F53" s="176"/>
      <c r="G53" s="328">
        <v>334750</v>
      </c>
      <c r="H53" s="328"/>
      <c r="I53" s="324"/>
      <c r="J53" s="325"/>
      <c r="K53" s="324">
        <f>'поступления и выплаты'!E47</f>
        <v>7058750</v>
      </c>
      <c r="L53" s="325"/>
    </row>
    <row r="54" spans="1:18" s="157" customFormat="1" ht="18" customHeight="1">
      <c r="A54" s="336" t="s">
        <v>136</v>
      </c>
      <c r="B54" s="337"/>
      <c r="C54" s="338"/>
      <c r="D54" s="380" t="s">
        <v>152</v>
      </c>
      <c r="E54" s="231">
        <v>180</v>
      </c>
      <c r="F54" s="176"/>
      <c r="G54" s="328"/>
      <c r="H54" s="328"/>
      <c r="I54" s="326">
        <f>SUM(K55:L64)</f>
        <v>69690000</v>
      </c>
      <c r="J54" s="326"/>
      <c r="K54" s="326"/>
      <c r="L54" s="326"/>
    </row>
    <row r="55" spans="1:18" s="157" customFormat="1" ht="18" customHeight="1">
      <c r="A55" s="339"/>
      <c r="B55" s="340"/>
      <c r="C55" s="341"/>
      <c r="D55" s="381"/>
      <c r="E55" s="231">
        <v>211</v>
      </c>
      <c r="F55" s="176"/>
      <c r="G55" s="328"/>
      <c r="H55" s="328"/>
      <c r="I55" s="326"/>
      <c r="J55" s="326"/>
      <c r="K55" s="326">
        <f>'поступления и выплаты'!E19</f>
        <v>51979416</v>
      </c>
      <c r="L55" s="326"/>
    </row>
    <row r="56" spans="1:18" s="157" customFormat="1" ht="18" hidden="1" customHeight="1">
      <c r="A56" s="339"/>
      <c r="B56" s="340"/>
      <c r="C56" s="341"/>
      <c r="D56" s="381"/>
      <c r="E56" s="231">
        <v>212</v>
      </c>
      <c r="F56" s="176"/>
      <c r="G56" s="328"/>
      <c r="H56" s="328"/>
      <c r="I56" s="326"/>
      <c r="J56" s="326"/>
      <c r="K56" s="326">
        <f>'поступления и выплаты'!E20</f>
        <v>0</v>
      </c>
      <c r="L56" s="326"/>
    </row>
    <row r="57" spans="1:18" s="157" customFormat="1" ht="18" customHeight="1">
      <c r="A57" s="339"/>
      <c r="B57" s="340"/>
      <c r="C57" s="341"/>
      <c r="D57" s="381"/>
      <c r="E57" s="231">
        <v>213</v>
      </c>
      <c r="F57" s="176"/>
      <c r="G57" s="328"/>
      <c r="H57" s="328"/>
      <c r="I57" s="326"/>
      <c r="J57" s="326"/>
      <c r="K57" s="326">
        <f>'поступления и выплаты'!E21</f>
        <v>15697784</v>
      </c>
      <c r="L57" s="326"/>
    </row>
    <row r="58" spans="1:18" s="157" customFormat="1" ht="18" customHeight="1">
      <c r="A58" s="339"/>
      <c r="B58" s="340"/>
      <c r="C58" s="341"/>
      <c r="D58" s="381"/>
      <c r="E58" s="231">
        <v>221</v>
      </c>
      <c r="F58" s="176"/>
      <c r="G58" s="328"/>
      <c r="H58" s="328"/>
      <c r="I58" s="326"/>
      <c r="J58" s="326"/>
      <c r="K58" s="326">
        <f>'поступления и выплаты'!E22</f>
        <v>207000</v>
      </c>
      <c r="L58" s="326"/>
    </row>
    <row r="59" spans="1:18" s="157" customFormat="1" ht="18" hidden="1" customHeight="1">
      <c r="A59" s="339"/>
      <c r="B59" s="340"/>
      <c r="C59" s="341"/>
      <c r="D59" s="381"/>
      <c r="E59" s="231">
        <v>222</v>
      </c>
      <c r="F59" s="176"/>
      <c r="G59" s="328"/>
      <c r="H59" s="328"/>
      <c r="I59" s="324"/>
      <c r="J59" s="325"/>
      <c r="K59" s="326">
        <f>'поступления и выплаты'!E23</f>
        <v>0</v>
      </c>
      <c r="L59" s="326"/>
    </row>
    <row r="60" spans="1:18" s="157" customFormat="1" ht="17.25" customHeight="1">
      <c r="A60" s="339"/>
      <c r="B60" s="340"/>
      <c r="C60" s="341"/>
      <c r="D60" s="381"/>
      <c r="E60" s="231">
        <v>225</v>
      </c>
      <c r="F60" s="176"/>
      <c r="G60" s="328"/>
      <c r="H60" s="328"/>
      <c r="I60" s="326"/>
      <c r="J60" s="326"/>
      <c r="K60" s="326">
        <f>'поступления и выплаты'!E24</f>
        <v>30000</v>
      </c>
      <c r="L60" s="326"/>
    </row>
    <row r="61" spans="1:18" s="157" customFormat="1" ht="18" customHeight="1">
      <c r="A61" s="339"/>
      <c r="B61" s="340"/>
      <c r="C61" s="341"/>
      <c r="D61" s="381"/>
      <c r="E61" s="231">
        <v>226</v>
      </c>
      <c r="F61" s="176"/>
      <c r="G61" s="328"/>
      <c r="H61" s="328"/>
      <c r="I61" s="326"/>
      <c r="J61" s="326"/>
      <c r="K61" s="326">
        <f>'поступления и выплаты'!E25</f>
        <v>100000</v>
      </c>
      <c r="L61" s="326"/>
    </row>
    <row r="62" spans="1:18" s="157" customFormat="1" ht="18" customHeight="1">
      <c r="A62" s="339"/>
      <c r="B62" s="340"/>
      <c r="C62" s="341"/>
      <c r="D62" s="381"/>
      <c r="E62" s="231">
        <v>290</v>
      </c>
      <c r="F62" s="176"/>
      <c r="G62" s="328"/>
      <c r="H62" s="328"/>
      <c r="I62" s="326"/>
      <c r="J62" s="326"/>
      <c r="K62" s="326">
        <f>'поступления и выплаты'!E26</f>
        <v>5000</v>
      </c>
      <c r="L62" s="326"/>
    </row>
    <row r="63" spans="1:18" s="157" customFormat="1" ht="18" customHeight="1">
      <c r="A63" s="339"/>
      <c r="B63" s="340"/>
      <c r="C63" s="341"/>
      <c r="D63" s="381"/>
      <c r="E63" s="231">
        <v>310</v>
      </c>
      <c r="F63" s="176"/>
      <c r="G63" s="328"/>
      <c r="H63" s="328"/>
      <c r="I63" s="324"/>
      <c r="J63" s="325"/>
      <c r="K63" s="326">
        <f>'поступления и выплаты'!E27</f>
        <v>1520800</v>
      </c>
      <c r="L63" s="326"/>
    </row>
    <row r="64" spans="1:18" s="157" customFormat="1" ht="18" customHeight="1">
      <c r="A64" s="342"/>
      <c r="B64" s="343"/>
      <c r="C64" s="344"/>
      <c r="D64" s="382"/>
      <c r="E64" s="231">
        <v>340</v>
      </c>
      <c r="F64" s="176"/>
      <c r="G64" s="328"/>
      <c r="H64" s="328"/>
      <c r="I64" s="326"/>
      <c r="J64" s="326"/>
      <c r="K64" s="326">
        <f>'поступления и выплаты'!E28</f>
        <v>150000</v>
      </c>
      <c r="L64" s="326"/>
    </row>
    <row r="65" spans="1:21" s="157" customFormat="1" ht="17.25" customHeight="1">
      <c r="A65" s="336" t="s">
        <v>137</v>
      </c>
      <c r="B65" s="337"/>
      <c r="C65" s="338"/>
      <c r="D65" s="380" t="s">
        <v>153</v>
      </c>
      <c r="E65" s="231">
        <v>180</v>
      </c>
      <c r="F65" s="176"/>
      <c r="G65" s="328"/>
      <c r="H65" s="328"/>
      <c r="I65" s="326">
        <f>SUM(K66:L74)</f>
        <v>5869897.9800000004</v>
      </c>
      <c r="J65" s="326"/>
      <c r="K65" s="324"/>
      <c r="L65" s="325"/>
    </row>
    <row r="66" spans="1:21" s="157" customFormat="1" ht="17.25" customHeight="1">
      <c r="A66" s="339"/>
      <c r="B66" s="340"/>
      <c r="C66" s="341"/>
      <c r="D66" s="381"/>
      <c r="E66" s="231">
        <v>211</v>
      </c>
      <c r="F66" s="176"/>
      <c r="G66" s="328"/>
      <c r="H66" s="328"/>
      <c r="I66" s="326"/>
      <c r="J66" s="326"/>
      <c r="K66" s="324">
        <f>'поступления и выплаты'!E30</f>
        <v>210000</v>
      </c>
      <c r="L66" s="325"/>
    </row>
    <row r="67" spans="1:21" s="157" customFormat="1" ht="17.25" hidden="1" customHeight="1">
      <c r="A67" s="339"/>
      <c r="B67" s="340"/>
      <c r="C67" s="341"/>
      <c r="D67" s="381"/>
      <c r="E67" s="231">
        <v>212</v>
      </c>
      <c r="F67" s="176"/>
      <c r="G67" s="328"/>
      <c r="H67" s="328"/>
      <c r="I67" s="326"/>
      <c r="J67" s="326"/>
      <c r="K67" s="324">
        <f>'поступления и выплаты'!E31</f>
        <v>0</v>
      </c>
      <c r="L67" s="325"/>
    </row>
    <row r="68" spans="1:21" s="157" customFormat="1" ht="17.25" customHeight="1">
      <c r="A68" s="339"/>
      <c r="B68" s="340"/>
      <c r="C68" s="341"/>
      <c r="D68" s="381"/>
      <c r="E68" s="231">
        <v>213</v>
      </c>
      <c r="F68" s="176"/>
      <c r="G68" s="328"/>
      <c r="H68" s="328"/>
      <c r="I68" s="326"/>
      <c r="J68" s="326"/>
      <c r="K68" s="324">
        <f>'поступления и выплаты'!E32</f>
        <v>63420</v>
      </c>
      <c r="L68" s="325"/>
    </row>
    <row r="69" spans="1:21" s="157" customFormat="1" ht="17.25" customHeight="1">
      <c r="A69" s="339"/>
      <c r="B69" s="340"/>
      <c r="C69" s="341"/>
      <c r="D69" s="381"/>
      <c r="E69" s="231">
        <v>223</v>
      </c>
      <c r="F69" s="176"/>
      <c r="G69" s="328"/>
      <c r="H69" s="328"/>
      <c r="I69" s="326"/>
      <c r="J69" s="326"/>
      <c r="K69" s="324">
        <f>'поступления и выплаты'!E33</f>
        <v>5228780</v>
      </c>
      <c r="L69" s="325"/>
    </row>
    <row r="70" spans="1:21" s="157" customFormat="1" ht="17.25" hidden="1" customHeight="1">
      <c r="A70" s="339"/>
      <c r="B70" s="340"/>
      <c r="C70" s="341"/>
      <c r="D70" s="381"/>
      <c r="E70" s="231">
        <v>225</v>
      </c>
      <c r="F70" s="176"/>
      <c r="G70" s="328"/>
      <c r="H70" s="328"/>
      <c r="I70" s="326"/>
      <c r="J70" s="326"/>
      <c r="K70" s="324">
        <f>'поступления и выплаты'!E34</f>
        <v>0</v>
      </c>
      <c r="L70" s="325"/>
    </row>
    <row r="71" spans="1:21" s="157" customFormat="1" ht="17.25" customHeight="1">
      <c r="A71" s="339"/>
      <c r="B71" s="340"/>
      <c r="C71" s="341"/>
      <c r="D71" s="381"/>
      <c r="E71" s="231">
        <v>226</v>
      </c>
      <c r="F71" s="176"/>
      <c r="G71" s="328"/>
      <c r="H71" s="328"/>
      <c r="I71" s="326"/>
      <c r="J71" s="326"/>
      <c r="K71" s="324">
        <f>'поступления и выплаты'!E35</f>
        <v>367697.98</v>
      </c>
      <c r="L71" s="325"/>
    </row>
    <row r="72" spans="1:21" s="157" customFormat="1" ht="20.25" hidden="1" customHeight="1">
      <c r="A72" s="339"/>
      <c r="B72" s="340"/>
      <c r="C72" s="341"/>
      <c r="D72" s="381"/>
      <c r="E72" s="231">
        <v>290</v>
      </c>
      <c r="F72" s="176"/>
      <c r="G72" s="328"/>
      <c r="H72" s="328"/>
      <c r="I72" s="326"/>
      <c r="J72" s="326"/>
      <c r="K72" s="324">
        <f>'поступления и выплаты'!E36</f>
        <v>0</v>
      </c>
      <c r="L72" s="325"/>
    </row>
    <row r="73" spans="1:21" s="157" customFormat="1" ht="5.25" hidden="1" customHeight="1">
      <c r="A73" s="339"/>
      <c r="B73" s="340"/>
      <c r="C73" s="341"/>
      <c r="D73" s="381"/>
      <c r="E73" s="231">
        <v>310</v>
      </c>
      <c r="F73" s="176"/>
      <c r="G73" s="328"/>
      <c r="H73" s="328"/>
      <c r="I73" s="326"/>
      <c r="J73" s="326"/>
      <c r="K73" s="324">
        <f>'[1]поступления и выплаты'!B37</f>
        <v>0</v>
      </c>
      <c r="L73" s="325"/>
    </row>
    <row r="74" spans="1:21" s="157" customFormat="1" ht="18.75" hidden="1" customHeight="1">
      <c r="A74" s="342"/>
      <c r="B74" s="343"/>
      <c r="C74" s="344"/>
      <c r="D74" s="382"/>
      <c r="E74" s="231">
        <v>340</v>
      </c>
      <c r="F74" s="176"/>
      <c r="G74" s="328"/>
      <c r="H74" s="328"/>
      <c r="I74" s="326"/>
      <c r="J74" s="326"/>
      <c r="K74" s="324">
        <f>'поступления и выплаты'!E38</f>
        <v>0</v>
      </c>
      <c r="L74" s="325"/>
    </row>
    <row r="75" spans="1:21" s="157" customFormat="1" ht="18" customHeight="1">
      <c r="A75" s="336" t="s">
        <v>138</v>
      </c>
      <c r="B75" s="337"/>
      <c r="C75" s="338"/>
      <c r="D75" s="331" t="s">
        <v>155</v>
      </c>
      <c r="E75" s="231">
        <v>180</v>
      </c>
      <c r="F75" s="176"/>
      <c r="G75" s="328"/>
      <c r="H75" s="328"/>
      <c r="I75" s="326">
        <f>'поступления и выплаты'!D13</f>
        <v>870347.8</v>
      </c>
      <c r="J75" s="326"/>
      <c r="K75" s="327"/>
      <c r="L75" s="327"/>
      <c r="M75" s="157" t="s">
        <v>71</v>
      </c>
    </row>
    <row r="76" spans="1:21" s="157" customFormat="1" ht="21" customHeight="1">
      <c r="A76" s="339"/>
      <c r="B76" s="340"/>
      <c r="C76" s="341"/>
      <c r="D76" s="332"/>
      <c r="E76" s="231">
        <v>211</v>
      </c>
      <c r="F76" s="176"/>
      <c r="G76" s="328"/>
      <c r="H76" s="328"/>
      <c r="I76" s="327"/>
      <c r="J76" s="327"/>
      <c r="K76" s="327">
        <f>'поступления и выплаты'!E49</f>
        <v>668469.89</v>
      </c>
      <c r="L76" s="327"/>
      <c r="U76" s="179"/>
    </row>
    <row r="77" spans="1:21" s="157" customFormat="1" ht="18" hidden="1" customHeight="1">
      <c r="A77" s="339"/>
      <c r="B77" s="340"/>
      <c r="C77" s="341"/>
      <c r="D77" s="332"/>
      <c r="E77" s="231">
        <v>212</v>
      </c>
      <c r="F77" s="176"/>
      <c r="G77" s="328"/>
      <c r="H77" s="328"/>
      <c r="I77" s="327"/>
      <c r="J77" s="327"/>
      <c r="K77" s="327">
        <f>'поступления и выплаты'!E50</f>
        <v>0</v>
      </c>
      <c r="L77" s="327"/>
      <c r="U77" s="179"/>
    </row>
    <row r="78" spans="1:21" s="157" customFormat="1" ht="18" customHeight="1">
      <c r="A78" s="339"/>
      <c r="B78" s="340"/>
      <c r="C78" s="341"/>
      <c r="D78" s="332"/>
      <c r="E78" s="231">
        <v>213</v>
      </c>
      <c r="F78" s="176"/>
      <c r="G78" s="328"/>
      <c r="H78" s="328"/>
      <c r="I78" s="327"/>
      <c r="J78" s="327"/>
      <c r="K78" s="327">
        <f>'поступления и выплаты'!E51</f>
        <v>201877.91</v>
      </c>
      <c r="L78" s="327"/>
      <c r="U78" s="179"/>
    </row>
    <row r="79" spans="1:21" s="157" customFormat="1" ht="18" hidden="1" customHeight="1">
      <c r="A79" s="342"/>
      <c r="B79" s="343"/>
      <c r="C79" s="344"/>
      <c r="D79" s="333"/>
      <c r="E79" s="231">
        <v>262</v>
      </c>
      <c r="F79" s="176"/>
      <c r="G79" s="322"/>
      <c r="H79" s="323"/>
      <c r="I79" s="345"/>
      <c r="J79" s="346"/>
      <c r="K79" s="327">
        <f>'поступления и выплаты'!E52</f>
        <v>0</v>
      </c>
      <c r="L79" s="327"/>
    </row>
    <row r="80" spans="1:21" s="157" customFormat="1" ht="15.75" customHeight="1">
      <c r="A80" s="336" t="s">
        <v>139</v>
      </c>
      <c r="B80" s="337"/>
      <c r="C80" s="338"/>
      <c r="D80" s="331" t="s">
        <v>156</v>
      </c>
      <c r="E80" s="231">
        <v>180</v>
      </c>
      <c r="F80" s="176"/>
      <c r="G80" s="328"/>
      <c r="H80" s="328"/>
      <c r="I80" s="326">
        <f>SUM(K81:L82)</f>
        <v>1201095</v>
      </c>
      <c r="J80" s="326"/>
      <c r="K80" s="327"/>
      <c r="L80" s="327"/>
      <c r="M80" s="157" t="s">
        <v>72</v>
      </c>
      <c r="U80" s="179"/>
    </row>
    <row r="81" spans="1:21" s="157" customFormat="1" ht="19.5" customHeight="1">
      <c r="A81" s="339"/>
      <c r="B81" s="340"/>
      <c r="C81" s="341"/>
      <c r="D81" s="332"/>
      <c r="E81" s="231">
        <v>211</v>
      </c>
      <c r="F81" s="176"/>
      <c r="G81" s="328"/>
      <c r="H81" s="328"/>
      <c r="I81" s="327"/>
      <c r="J81" s="327"/>
      <c r="K81" s="327">
        <f>'поступления и выплаты'!E55</f>
        <v>922500</v>
      </c>
      <c r="L81" s="327"/>
      <c r="U81" s="179"/>
    </row>
    <row r="82" spans="1:21" s="157" customFormat="1" ht="19.5" customHeight="1">
      <c r="A82" s="342"/>
      <c r="B82" s="343"/>
      <c r="C82" s="344"/>
      <c r="D82" s="333"/>
      <c r="E82" s="231">
        <v>213</v>
      </c>
      <c r="F82" s="176"/>
      <c r="G82" s="328"/>
      <c r="H82" s="328"/>
      <c r="I82" s="327"/>
      <c r="J82" s="327"/>
      <c r="K82" s="327">
        <f>'поступления и выплаты'!E56</f>
        <v>278595</v>
      </c>
      <c r="L82" s="327"/>
      <c r="U82" s="179"/>
    </row>
    <row r="83" spans="1:21" s="157" customFormat="1" ht="36.75" customHeight="1">
      <c r="A83" s="363" t="s">
        <v>140</v>
      </c>
      <c r="B83" s="363"/>
      <c r="C83" s="363"/>
      <c r="D83" s="362" t="s">
        <v>157</v>
      </c>
      <c r="E83" s="231">
        <v>180</v>
      </c>
      <c r="F83" s="176"/>
      <c r="G83" s="322"/>
      <c r="H83" s="323"/>
      <c r="I83" s="324">
        <f>SUM(K84:L87)</f>
        <v>827006.41</v>
      </c>
      <c r="J83" s="325"/>
      <c r="K83" s="324"/>
      <c r="L83" s="325"/>
      <c r="U83" s="179"/>
    </row>
    <row r="84" spans="1:21" s="157" customFormat="1" ht="36.75" customHeight="1">
      <c r="A84" s="363"/>
      <c r="B84" s="363"/>
      <c r="C84" s="363"/>
      <c r="D84" s="362"/>
      <c r="E84" s="231">
        <v>225</v>
      </c>
      <c r="F84" s="176"/>
      <c r="G84" s="322"/>
      <c r="H84" s="323"/>
      <c r="I84" s="324"/>
      <c r="J84" s="325"/>
      <c r="K84" s="324">
        <f>'поступления и выплаты'!E60</f>
        <v>827006.41</v>
      </c>
      <c r="L84" s="325"/>
      <c r="U84" s="179"/>
    </row>
    <row r="85" spans="1:21" s="157" customFormat="1" ht="15.75" hidden="1" customHeight="1">
      <c r="A85" s="363"/>
      <c r="B85" s="363"/>
      <c r="C85" s="363"/>
      <c r="D85" s="362"/>
      <c r="E85" s="231">
        <v>226</v>
      </c>
      <c r="F85" s="176"/>
      <c r="G85" s="322"/>
      <c r="H85" s="323"/>
      <c r="I85" s="324"/>
      <c r="J85" s="325"/>
      <c r="K85" s="324">
        <f>'поступления и выплаты'!E61</f>
        <v>0</v>
      </c>
      <c r="L85" s="325"/>
      <c r="U85" s="179"/>
    </row>
    <row r="86" spans="1:21" s="157" customFormat="1" ht="12" hidden="1">
      <c r="A86" s="363"/>
      <c r="B86" s="363"/>
      <c r="C86" s="363"/>
      <c r="D86" s="362"/>
      <c r="E86" s="231">
        <v>310</v>
      </c>
      <c r="F86" s="176"/>
      <c r="G86" s="322"/>
      <c r="H86" s="323"/>
      <c r="I86" s="324"/>
      <c r="J86" s="325"/>
      <c r="K86" s="324">
        <f>'поступления и выплаты'!D62</f>
        <v>0</v>
      </c>
      <c r="L86" s="325"/>
      <c r="U86" s="179"/>
    </row>
    <row r="87" spans="1:21" s="157" customFormat="1" ht="15.75" hidden="1" customHeight="1">
      <c r="A87" s="363"/>
      <c r="B87" s="363"/>
      <c r="C87" s="363"/>
      <c r="D87" s="362"/>
      <c r="E87" s="231">
        <v>340</v>
      </c>
      <c r="F87" s="176"/>
      <c r="G87" s="322"/>
      <c r="H87" s="323"/>
      <c r="I87" s="324"/>
      <c r="J87" s="325"/>
      <c r="K87" s="324">
        <f>'[1]поступления и выплаты'!C53</f>
        <v>0</v>
      </c>
      <c r="L87" s="325"/>
    </row>
    <row r="88" spans="1:21" s="157" customFormat="1" ht="37.5" customHeight="1">
      <c r="A88" s="363" t="s">
        <v>141</v>
      </c>
      <c r="B88" s="363"/>
      <c r="C88" s="363"/>
      <c r="D88" s="362" t="s">
        <v>158</v>
      </c>
      <c r="E88" s="231">
        <v>180</v>
      </c>
      <c r="F88" s="176"/>
      <c r="G88" s="322"/>
      <c r="H88" s="323"/>
      <c r="I88" s="324">
        <f>SUM(K89:L90)</f>
        <v>1954880</v>
      </c>
      <c r="J88" s="325"/>
      <c r="K88" s="324"/>
      <c r="L88" s="325"/>
      <c r="U88" s="179"/>
    </row>
    <row r="89" spans="1:21" s="157" customFormat="1" ht="10.5" hidden="1" customHeight="1">
      <c r="A89" s="363"/>
      <c r="B89" s="363"/>
      <c r="C89" s="363"/>
      <c r="D89" s="362"/>
      <c r="E89" s="231">
        <v>221</v>
      </c>
      <c r="F89" s="176"/>
      <c r="G89" s="322"/>
      <c r="H89" s="323"/>
      <c r="I89" s="324"/>
      <c r="J89" s="325"/>
      <c r="K89" s="324">
        <f>'поступления и выплаты'!E65</f>
        <v>0</v>
      </c>
      <c r="L89" s="325"/>
      <c r="M89" s="157">
        <v>211</v>
      </c>
      <c r="N89" s="179">
        <f>K55+K66+K76+K81+K92</f>
        <v>53780385.890000001</v>
      </c>
    </row>
    <row r="90" spans="1:21" s="157" customFormat="1" ht="31.5" customHeight="1">
      <c r="A90" s="363"/>
      <c r="B90" s="363"/>
      <c r="C90" s="363"/>
      <c r="D90" s="362"/>
      <c r="E90" s="231">
        <v>340</v>
      </c>
      <c r="F90" s="176"/>
      <c r="G90" s="322"/>
      <c r="H90" s="323"/>
      <c r="I90" s="324"/>
      <c r="J90" s="325"/>
      <c r="K90" s="324">
        <f>'поступления и выплаты'!E66</f>
        <v>1954880</v>
      </c>
      <c r="L90" s="325"/>
      <c r="M90" s="157">
        <v>212</v>
      </c>
      <c r="N90" s="179">
        <f>K56+K67</f>
        <v>0</v>
      </c>
      <c r="U90" s="179"/>
    </row>
    <row r="91" spans="1:21" s="157" customFormat="1" ht="18" customHeight="1">
      <c r="A91" s="336" t="s">
        <v>142</v>
      </c>
      <c r="B91" s="337"/>
      <c r="C91" s="338"/>
      <c r="D91" s="331" t="s">
        <v>160</v>
      </c>
      <c r="E91" s="231">
        <v>180</v>
      </c>
      <c r="F91" s="176"/>
      <c r="G91" s="322"/>
      <c r="H91" s="323"/>
      <c r="I91" s="324">
        <f>SUM(K92:L100)</f>
        <v>198573.47</v>
      </c>
      <c r="J91" s="325"/>
      <c r="K91" s="324"/>
      <c r="L91" s="325"/>
      <c r="M91" s="157">
        <v>213</v>
      </c>
      <c r="N91" s="179">
        <f>K57+K68+K78+K82+K94</f>
        <v>16241676.91</v>
      </c>
    </row>
    <row r="92" spans="1:21" s="157" customFormat="1" ht="21.75" hidden="1" customHeight="1">
      <c r="A92" s="339"/>
      <c r="B92" s="340"/>
      <c r="C92" s="341"/>
      <c r="D92" s="332"/>
      <c r="E92" s="231">
        <v>211</v>
      </c>
      <c r="F92" s="176"/>
      <c r="G92" s="322"/>
      <c r="H92" s="323"/>
      <c r="I92" s="324"/>
      <c r="J92" s="325"/>
      <c r="K92" s="324">
        <f>'поступления и выплаты'!E68</f>
        <v>0</v>
      </c>
      <c r="L92" s="325"/>
      <c r="M92" s="157">
        <v>221</v>
      </c>
      <c r="N92" s="179">
        <f>K58+K89</f>
        <v>207000</v>
      </c>
    </row>
    <row r="93" spans="1:21" s="157" customFormat="1" ht="21.75" customHeight="1">
      <c r="A93" s="339"/>
      <c r="B93" s="340"/>
      <c r="C93" s="341"/>
      <c r="D93" s="332"/>
      <c r="E93" s="251">
        <v>212</v>
      </c>
      <c r="F93" s="178"/>
      <c r="G93" s="322"/>
      <c r="H93" s="323"/>
      <c r="I93" s="324"/>
      <c r="J93" s="325"/>
      <c r="K93" s="324">
        <f>'поступления и выплаты'!E69</f>
        <v>100000</v>
      </c>
      <c r="L93" s="325"/>
      <c r="N93" s="179"/>
    </row>
    <row r="94" spans="1:21" s="157" customFormat="1" ht="21.75" hidden="1" customHeight="1">
      <c r="A94" s="339"/>
      <c r="B94" s="340"/>
      <c r="C94" s="341"/>
      <c r="D94" s="332"/>
      <c r="E94" s="251">
        <v>213</v>
      </c>
      <c r="F94" s="178"/>
      <c r="G94" s="334"/>
      <c r="H94" s="335"/>
      <c r="I94" s="329"/>
      <c r="J94" s="330"/>
      <c r="K94" s="324">
        <f>'поступления и выплаты'!E70</f>
        <v>0</v>
      </c>
      <c r="L94" s="325"/>
      <c r="M94" s="157">
        <v>222</v>
      </c>
      <c r="N94" s="179">
        <f>K59</f>
        <v>0</v>
      </c>
    </row>
    <row r="95" spans="1:21" s="157" customFormat="1" ht="18.75" hidden="1" customHeight="1">
      <c r="A95" s="339"/>
      <c r="B95" s="340"/>
      <c r="C95" s="341"/>
      <c r="D95" s="332"/>
      <c r="E95" s="251">
        <v>222</v>
      </c>
      <c r="F95" s="178"/>
      <c r="G95" s="322"/>
      <c r="H95" s="323"/>
      <c r="I95" s="324"/>
      <c r="J95" s="325"/>
      <c r="K95" s="324">
        <f>'поступления и выплаты'!E71</f>
        <v>0</v>
      </c>
      <c r="L95" s="325"/>
      <c r="N95" s="179"/>
    </row>
    <row r="96" spans="1:21" s="157" customFormat="1" ht="18.75" hidden="1" customHeight="1">
      <c r="A96" s="339"/>
      <c r="B96" s="340"/>
      <c r="C96" s="341"/>
      <c r="D96" s="332"/>
      <c r="E96" s="251">
        <v>226</v>
      </c>
      <c r="F96" s="178"/>
      <c r="G96" s="322"/>
      <c r="H96" s="323"/>
      <c r="I96" s="324"/>
      <c r="J96" s="325"/>
      <c r="K96" s="324">
        <f>'поступления и выплаты'!E72</f>
        <v>0</v>
      </c>
      <c r="L96" s="325"/>
      <c r="N96" s="179"/>
    </row>
    <row r="97" spans="1:60" s="157" customFormat="1" ht="18.75" customHeight="1">
      <c r="A97" s="339"/>
      <c r="B97" s="340"/>
      <c r="C97" s="341"/>
      <c r="D97" s="332"/>
      <c r="E97" s="251">
        <v>262</v>
      </c>
      <c r="F97" s="178"/>
      <c r="G97" s="334"/>
      <c r="H97" s="335"/>
      <c r="I97" s="329"/>
      <c r="J97" s="330"/>
      <c r="K97" s="324">
        <f>'поступления и выплаты'!E73</f>
        <v>57473.47</v>
      </c>
      <c r="L97" s="325"/>
      <c r="N97" s="179"/>
    </row>
    <row r="98" spans="1:60" s="157" customFormat="1" ht="20.25" customHeight="1">
      <c r="A98" s="339"/>
      <c r="B98" s="340"/>
      <c r="C98" s="341"/>
      <c r="D98" s="332"/>
      <c r="E98" s="231">
        <v>290</v>
      </c>
      <c r="F98" s="176"/>
      <c r="G98" s="322"/>
      <c r="H98" s="323"/>
      <c r="I98" s="324"/>
      <c r="J98" s="325"/>
      <c r="K98" s="324">
        <f>'поступления и выплаты'!E74</f>
        <v>40000</v>
      </c>
      <c r="L98" s="325"/>
      <c r="N98" s="179"/>
      <c r="P98" s="157">
        <v>211</v>
      </c>
      <c r="Q98" s="179">
        <f>K55+K66+K76+K81+K92</f>
        <v>53780385.890000001</v>
      </c>
      <c r="R98" s="157">
        <v>211</v>
      </c>
      <c r="S98" s="179">
        <f>K46+K55+K66+K76+K81+K92</f>
        <v>53780385.890000001</v>
      </c>
      <c r="U98" s="179"/>
    </row>
    <row r="99" spans="1:60" s="157" customFormat="1" ht="20.25" customHeight="1">
      <c r="A99" s="339"/>
      <c r="B99" s="340"/>
      <c r="C99" s="341"/>
      <c r="D99" s="332"/>
      <c r="E99" s="251">
        <v>310</v>
      </c>
      <c r="F99" s="178"/>
      <c r="G99" s="334"/>
      <c r="H99" s="335"/>
      <c r="I99" s="329"/>
      <c r="J99" s="330"/>
      <c r="K99" s="324">
        <f>'поступления и выплаты'!E75</f>
        <v>1100</v>
      </c>
      <c r="L99" s="325"/>
      <c r="M99" s="157">
        <v>223</v>
      </c>
      <c r="N99" s="179">
        <f>K69</f>
        <v>5228780</v>
      </c>
      <c r="P99" s="157">
        <v>212</v>
      </c>
      <c r="Q99" s="179">
        <f>K56+K67+K93</f>
        <v>100000</v>
      </c>
      <c r="R99" s="157">
        <v>212</v>
      </c>
      <c r="S99" s="179">
        <f>K56+K67+K93</f>
        <v>100000</v>
      </c>
    </row>
    <row r="100" spans="1:60" s="157" customFormat="1" ht="20.25" hidden="1" customHeight="1">
      <c r="A100" s="342"/>
      <c r="B100" s="343"/>
      <c r="C100" s="344"/>
      <c r="D100" s="333"/>
      <c r="E100" s="231">
        <v>340</v>
      </c>
      <c r="F100" s="176"/>
      <c r="G100" s="322"/>
      <c r="H100" s="323"/>
      <c r="I100" s="324"/>
      <c r="J100" s="325"/>
      <c r="K100" s="324">
        <f>'поступления и выплаты'!E76</f>
        <v>0</v>
      </c>
      <c r="L100" s="325"/>
      <c r="N100" s="179"/>
      <c r="P100" s="157">
        <v>213</v>
      </c>
      <c r="Q100" s="179">
        <f>K57+K68+K78+K82+K94</f>
        <v>16241676.91</v>
      </c>
      <c r="R100" s="157">
        <v>213</v>
      </c>
      <c r="S100" s="179">
        <f>K57+K68+K78+K82+K94</f>
        <v>16241676.91</v>
      </c>
    </row>
    <row r="101" spans="1:60" s="219" customFormat="1" ht="24.75" customHeight="1">
      <c r="A101" s="363" t="s">
        <v>143</v>
      </c>
      <c r="B101" s="363"/>
      <c r="C101" s="363"/>
      <c r="D101" s="362" t="s">
        <v>161</v>
      </c>
      <c r="E101" s="231">
        <v>180</v>
      </c>
      <c r="F101" s="176"/>
      <c r="G101" s="328"/>
      <c r="H101" s="328"/>
      <c r="I101" s="326">
        <f>K102+K103</f>
        <v>1086459.6200000001</v>
      </c>
      <c r="J101" s="326"/>
      <c r="K101" s="324"/>
      <c r="L101" s="325"/>
      <c r="M101" s="165"/>
      <c r="N101" s="165"/>
      <c r="O101" s="165"/>
      <c r="P101" s="165">
        <v>221</v>
      </c>
      <c r="Q101" s="180">
        <f>K58+K89</f>
        <v>207000</v>
      </c>
      <c r="R101" s="165">
        <v>221</v>
      </c>
      <c r="S101" s="180">
        <f>K47+K58+K89</f>
        <v>207000</v>
      </c>
      <c r="T101" s="165"/>
      <c r="U101" s="180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</row>
    <row r="102" spans="1:60" s="219" customFormat="1" ht="24.75" customHeight="1">
      <c r="A102" s="363"/>
      <c r="B102" s="363"/>
      <c r="C102" s="363"/>
      <c r="D102" s="362"/>
      <c r="E102" s="231">
        <v>226</v>
      </c>
      <c r="F102" s="176"/>
      <c r="G102" s="328"/>
      <c r="H102" s="328"/>
      <c r="I102" s="326"/>
      <c r="J102" s="326"/>
      <c r="K102" s="324">
        <f>'поступления и выплаты'!E78</f>
        <v>566459.62</v>
      </c>
      <c r="L102" s="325"/>
      <c r="M102" s="165"/>
      <c r="N102" s="165"/>
      <c r="O102" s="165"/>
      <c r="P102" s="165">
        <v>222</v>
      </c>
      <c r="Q102" s="180">
        <f>K95</f>
        <v>0</v>
      </c>
      <c r="R102" s="165">
        <v>222</v>
      </c>
      <c r="S102" s="180">
        <f>K48+K59+K95</f>
        <v>0</v>
      </c>
      <c r="T102" s="165"/>
      <c r="U102" s="180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</row>
    <row r="103" spans="1:60" s="219" customFormat="1" ht="24.75" customHeight="1">
      <c r="A103" s="363"/>
      <c r="B103" s="363"/>
      <c r="C103" s="363"/>
      <c r="D103" s="362"/>
      <c r="E103" s="231">
        <v>340</v>
      </c>
      <c r="F103" s="176"/>
      <c r="G103" s="328"/>
      <c r="H103" s="328"/>
      <c r="I103" s="326"/>
      <c r="J103" s="326"/>
      <c r="K103" s="324">
        <f>'поступления и выплаты'!E79</f>
        <v>520000</v>
      </c>
      <c r="L103" s="325"/>
      <c r="M103" s="165"/>
      <c r="N103" s="165"/>
      <c r="O103" s="165"/>
      <c r="P103" s="165">
        <v>223</v>
      </c>
      <c r="Q103" s="180">
        <f>K69</f>
        <v>5228780</v>
      </c>
      <c r="R103" s="165">
        <v>223</v>
      </c>
      <c r="S103" s="180">
        <f>K69</f>
        <v>5228780</v>
      </c>
      <c r="T103" s="165"/>
      <c r="U103" s="180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</row>
    <row r="104" spans="1:60" s="219" customFormat="1" ht="33" customHeight="1">
      <c r="A104" s="363" t="s">
        <v>144</v>
      </c>
      <c r="B104" s="363"/>
      <c r="C104" s="363"/>
      <c r="D104" s="362" t="s">
        <v>163</v>
      </c>
      <c r="E104" s="231">
        <v>180</v>
      </c>
      <c r="F104" s="176"/>
      <c r="G104" s="328"/>
      <c r="H104" s="328"/>
      <c r="I104" s="326">
        <f>K105+K106</f>
        <v>37500</v>
      </c>
      <c r="J104" s="326"/>
      <c r="K104" s="324"/>
      <c r="L104" s="325"/>
      <c r="M104" s="165"/>
      <c r="N104" s="165"/>
      <c r="O104" s="165"/>
      <c r="P104" s="165">
        <v>225</v>
      </c>
      <c r="Q104" s="180">
        <f>K70+K84</f>
        <v>827006.41</v>
      </c>
      <c r="R104" s="165">
        <v>225</v>
      </c>
      <c r="S104" s="180">
        <f>K49+K70+K84</f>
        <v>827006.41</v>
      </c>
      <c r="T104" s="165"/>
      <c r="U104" s="180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</row>
    <row r="105" spans="1:60" s="219" customFormat="1" ht="35.25" hidden="1" customHeight="1">
      <c r="A105" s="363"/>
      <c r="B105" s="363"/>
      <c r="C105" s="363"/>
      <c r="D105" s="362"/>
      <c r="E105" s="231">
        <v>226</v>
      </c>
      <c r="F105" s="176"/>
      <c r="G105" s="328"/>
      <c r="H105" s="328"/>
      <c r="I105" s="326"/>
      <c r="J105" s="326"/>
      <c r="K105" s="324">
        <f>'поступления и выплаты'!E81</f>
        <v>0</v>
      </c>
      <c r="L105" s="325"/>
      <c r="M105" s="165"/>
      <c r="N105" s="165"/>
      <c r="O105" s="165"/>
      <c r="P105" s="165">
        <v>226</v>
      </c>
      <c r="Q105" s="180">
        <f>K61+K71+K85+K102+K105</f>
        <v>1034157.6</v>
      </c>
      <c r="R105" s="165">
        <v>226</v>
      </c>
      <c r="S105" s="180">
        <f>K50+K61+K71+K85+K102+K105</f>
        <v>1034157.6</v>
      </c>
      <c r="T105" s="165"/>
      <c r="U105" s="180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</row>
    <row r="106" spans="1:60" s="219" customFormat="1" ht="30.75" customHeight="1">
      <c r="A106" s="363"/>
      <c r="B106" s="363"/>
      <c r="C106" s="363"/>
      <c r="D106" s="362"/>
      <c r="E106" s="231">
        <v>340</v>
      </c>
      <c r="F106" s="176"/>
      <c r="G106" s="328"/>
      <c r="H106" s="328"/>
      <c r="I106" s="326"/>
      <c r="J106" s="326"/>
      <c r="K106" s="324">
        <f>'поступления и выплаты'!E82</f>
        <v>37500</v>
      </c>
      <c r="L106" s="325"/>
      <c r="M106" s="165"/>
      <c r="N106" s="165"/>
      <c r="O106" s="165"/>
      <c r="P106" s="165">
        <v>262</v>
      </c>
      <c r="Q106" s="180">
        <f>K79+K97</f>
        <v>57473.47</v>
      </c>
      <c r="R106" s="165">
        <v>262</v>
      </c>
      <c r="S106" s="180">
        <f>K79+K97</f>
        <v>57473.47</v>
      </c>
      <c r="T106" s="165"/>
      <c r="U106" s="180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</row>
    <row r="107" spans="1:60" s="219" customFormat="1" ht="12" hidden="1">
      <c r="A107" s="336" t="s">
        <v>110</v>
      </c>
      <c r="B107" s="337"/>
      <c r="C107" s="338"/>
      <c r="D107" s="331" t="s">
        <v>111</v>
      </c>
      <c r="E107" s="231">
        <v>180</v>
      </c>
      <c r="F107" s="176"/>
      <c r="G107" s="328"/>
      <c r="H107" s="328"/>
      <c r="I107" s="326">
        <f>K108+K109</f>
        <v>0</v>
      </c>
      <c r="J107" s="326"/>
      <c r="K107" s="324"/>
      <c r="L107" s="325"/>
      <c r="M107" s="165"/>
      <c r="N107" s="165"/>
      <c r="O107" s="165"/>
      <c r="P107" s="165">
        <v>225</v>
      </c>
      <c r="Q107" s="180">
        <f>K73+K87</f>
        <v>0</v>
      </c>
      <c r="R107" s="165">
        <v>225</v>
      </c>
      <c r="S107" s="180">
        <f>K52+K73+K87</f>
        <v>0</v>
      </c>
      <c r="T107" s="165"/>
      <c r="U107" s="180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</row>
    <row r="108" spans="1:60" s="219" customFormat="1" ht="0.75" customHeight="1">
      <c r="A108" s="342"/>
      <c r="B108" s="343"/>
      <c r="C108" s="344"/>
      <c r="D108" s="333"/>
      <c r="E108" s="231">
        <v>226</v>
      </c>
      <c r="F108" s="176"/>
      <c r="G108" s="328"/>
      <c r="H108" s="328"/>
      <c r="I108" s="326"/>
      <c r="J108" s="326"/>
      <c r="K108" s="324">
        <f>'поступления и выплаты'!E84</f>
        <v>0</v>
      </c>
      <c r="L108" s="325"/>
      <c r="M108" s="165"/>
      <c r="N108" s="165"/>
      <c r="O108" s="165"/>
      <c r="P108" s="165">
        <v>226</v>
      </c>
      <c r="Q108" s="180">
        <f>K64+K74+K88+K105+K108</f>
        <v>150000</v>
      </c>
      <c r="R108" s="165">
        <v>226</v>
      </c>
      <c r="S108" s="180">
        <f>K53+K64+K74+K88+K105+K108</f>
        <v>7208750</v>
      </c>
      <c r="T108" s="165"/>
      <c r="U108" s="180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</row>
    <row r="109" spans="1:60" s="219" customFormat="1" ht="18" hidden="1" customHeight="1">
      <c r="A109" s="356" t="s">
        <v>135</v>
      </c>
      <c r="B109" s="357"/>
      <c r="C109" s="358"/>
      <c r="D109" s="362" t="s">
        <v>147</v>
      </c>
      <c r="E109" s="231">
        <v>180</v>
      </c>
      <c r="F109" s="176"/>
      <c r="G109" s="328"/>
      <c r="H109" s="328"/>
      <c r="I109" s="326">
        <f>SUM(K110)</f>
        <v>0</v>
      </c>
      <c r="J109" s="326"/>
      <c r="K109" s="326"/>
      <c r="L109" s="326"/>
      <c r="M109" s="165">
        <v>225</v>
      </c>
      <c r="N109" s="180">
        <f>K60+K70+K84</f>
        <v>857006.41</v>
      </c>
      <c r="O109" s="165"/>
      <c r="P109" s="165">
        <v>290</v>
      </c>
      <c r="Q109" s="180">
        <f>K72+K98</f>
        <v>40000</v>
      </c>
      <c r="R109" s="165">
        <v>290</v>
      </c>
      <c r="S109" s="180">
        <f>K51+K72+K98</f>
        <v>40000</v>
      </c>
      <c r="T109" s="165"/>
      <c r="U109" s="180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</row>
    <row r="110" spans="1:60" s="219" customFormat="1" ht="18" hidden="1" customHeight="1">
      <c r="A110" s="359"/>
      <c r="B110" s="360"/>
      <c r="C110" s="361"/>
      <c r="D110" s="362"/>
      <c r="E110" s="231">
        <v>310</v>
      </c>
      <c r="F110" s="176"/>
      <c r="G110" s="328"/>
      <c r="H110" s="328"/>
      <c r="I110" s="326"/>
      <c r="J110" s="326"/>
      <c r="K110" s="326">
        <f>'поступления и выплаты'!E86</f>
        <v>0</v>
      </c>
      <c r="L110" s="326"/>
      <c r="M110" s="165">
        <v>226</v>
      </c>
      <c r="N110" s="180">
        <f>K61+K71+K85</f>
        <v>467697.98</v>
      </c>
      <c r="O110" s="165"/>
      <c r="P110" s="165">
        <v>310</v>
      </c>
      <c r="Q110" s="180">
        <f>K63+K86+K99</f>
        <v>1521900</v>
      </c>
      <c r="R110" s="165">
        <v>310</v>
      </c>
      <c r="S110" s="180">
        <f>K52+K63+K86+K99</f>
        <v>1521900</v>
      </c>
      <c r="T110" s="165"/>
      <c r="U110" s="180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</row>
    <row r="111" spans="1:60" s="157" customFormat="1" ht="12" hidden="1">
      <c r="A111" s="177"/>
      <c r="B111" s="177"/>
      <c r="C111" s="177"/>
      <c r="D111" s="177"/>
      <c r="E111" s="156"/>
      <c r="F111" s="156"/>
      <c r="G111" s="181"/>
      <c r="H111" s="181"/>
      <c r="I111" s="182"/>
      <c r="J111" s="182"/>
      <c r="K111" s="182"/>
      <c r="L111" s="182"/>
      <c r="T111" s="165"/>
    </row>
    <row r="112" spans="1:60" s="157" customFormat="1" ht="12" hidden="1">
      <c r="A112" s="177"/>
      <c r="B112" s="177"/>
      <c r="C112" s="177"/>
      <c r="D112" s="177"/>
      <c r="E112" s="156"/>
      <c r="F112" s="156"/>
      <c r="G112" s="181"/>
      <c r="H112" s="181"/>
      <c r="I112" s="182"/>
      <c r="J112" s="182"/>
      <c r="K112" s="182"/>
      <c r="L112" s="182"/>
      <c r="T112" s="165"/>
    </row>
    <row r="113" spans="1:21" s="157" customFormat="1" ht="12" hidden="1">
      <c r="A113" s="177"/>
      <c r="B113" s="177"/>
      <c r="C113" s="177"/>
      <c r="D113" s="177"/>
      <c r="E113" s="156"/>
      <c r="F113" s="156"/>
      <c r="G113" s="181"/>
      <c r="H113" s="181"/>
      <c r="I113" s="182"/>
      <c r="J113" s="182"/>
      <c r="K113" s="182"/>
      <c r="L113" s="182"/>
      <c r="T113" s="165"/>
    </row>
    <row r="114" spans="1:21" s="157" customFormat="1" ht="12" hidden="1">
      <c r="A114" s="177"/>
      <c r="B114" s="177"/>
      <c r="C114" s="177"/>
      <c r="D114" s="177"/>
      <c r="E114" s="156"/>
      <c r="F114" s="156"/>
      <c r="G114" s="181"/>
      <c r="H114" s="181"/>
      <c r="I114" s="182"/>
      <c r="J114" s="182"/>
      <c r="K114" s="182"/>
      <c r="L114" s="182"/>
      <c r="T114" s="165"/>
    </row>
    <row r="115" spans="1:21" s="157" customFormat="1" ht="12" hidden="1">
      <c r="A115" s="177"/>
      <c r="B115" s="177"/>
      <c r="C115" s="177"/>
      <c r="D115" s="177"/>
      <c r="E115" s="156"/>
      <c r="F115" s="156"/>
      <c r="G115" s="181"/>
      <c r="H115" s="181"/>
      <c r="I115" s="182"/>
      <c r="J115" s="182"/>
      <c r="K115" s="182"/>
      <c r="L115" s="182"/>
      <c r="T115" s="165"/>
    </row>
    <row r="116" spans="1:21" s="157" customFormat="1" ht="20.25" customHeight="1">
      <c r="A116" s="353"/>
      <c r="B116" s="353"/>
      <c r="C116" s="353"/>
      <c r="D116" s="241"/>
      <c r="E116" s="156"/>
      <c r="F116" s="156" t="s">
        <v>74</v>
      </c>
      <c r="G116" s="354">
        <f>SUM(G45:H110)</f>
        <v>334750</v>
      </c>
      <c r="H116" s="354"/>
      <c r="I116" s="355">
        <f>SUM(I45:J110)</f>
        <v>88459760.280000001</v>
      </c>
      <c r="J116" s="355"/>
      <c r="K116" s="355">
        <f>SUM(K45:L110)</f>
        <v>88794510.280000001</v>
      </c>
      <c r="L116" s="355"/>
      <c r="M116" s="157">
        <v>290</v>
      </c>
      <c r="N116" s="179">
        <f>K62+K72+K98</f>
        <v>45000</v>
      </c>
      <c r="P116" s="157">
        <v>340</v>
      </c>
      <c r="Q116" s="179" t="e">
        <f>K53+K64+#REF!+K90+K100+K103+K106+K110</f>
        <v>#REF!</v>
      </c>
      <c r="R116" s="157">
        <v>340</v>
      </c>
      <c r="S116" s="179">
        <f>K53+K64+K90+K100+K103+K106+K110</f>
        <v>9721130</v>
      </c>
      <c r="T116" s="180"/>
      <c r="U116" s="179"/>
    </row>
    <row r="117" spans="1:21" s="157" customFormat="1" ht="19.5" hidden="1" customHeight="1">
      <c r="A117" s="149" t="s">
        <v>112</v>
      </c>
      <c r="B117" s="149"/>
      <c r="C117" s="149"/>
      <c r="D117" s="244"/>
      <c r="E117" s="149"/>
      <c r="F117" s="149"/>
      <c r="G117" s="149"/>
      <c r="H117" s="149"/>
      <c r="I117" s="402">
        <f>G116+I116-K116</f>
        <v>0</v>
      </c>
      <c r="J117" s="403"/>
      <c r="K117" s="149"/>
      <c r="L117" s="149"/>
      <c r="M117" s="157">
        <v>310</v>
      </c>
      <c r="N117" s="179">
        <f>K63+K73+K86+K99</f>
        <v>1521900</v>
      </c>
      <c r="Q117" s="179" t="e">
        <f>SUM(Q98:Q116)</f>
        <v>#REF!</v>
      </c>
      <c r="S117" s="179">
        <f>SUM(S98:S116)</f>
        <v>95968260.279999986</v>
      </c>
      <c r="T117" s="165"/>
      <c r="U117" s="179">
        <f>SUM(U98:U116)</f>
        <v>0</v>
      </c>
    </row>
    <row r="118" spans="1:21" s="157" customFormat="1" ht="20.25" customHeight="1">
      <c r="A118" s="149"/>
      <c r="B118" s="149"/>
      <c r="C118" s="149"/>
      <c r="D118" s="244"/>
      <c r="E118" s="149"/>
      <c r="F118" s="149"/>
      <c r="G118" s="149"/>
      <c r="H118" s="149"/>
      <c r="I118" s="149"/>
      <c r="J118" s="149"/>
      <c r="K118" s="216"/>
      <c r="L118" s="183"/>
      <c r="M118" s="183"/>
      <c r="Q118" s="179" t="e">
        <f>K116-Q117</f>
        <v>#REF!</v>
      </c>
      <c r="T118" s="188">
        <v>211</v>
      </c>
      <c r="U118" s="189">
        <f>K46+K55+K66+K76+K81+K92</f>
        <v>53780385.890000001</v>
      </c>
    </row>
    <row r="119" spans="1:21" s="157" customFormat="1" ht="23.25" customHeight="1">
      <c r="A119" s="149"/>
      <c r="B119" s="149"/>
      <c r="C119" s="149"/>
      <c r="D119" s="244"/>
      <c r="E119" s="149"/>
      <c r="F119" s="149"/>
      <c r="G119" s="149"/>
      <c r="H119" s="149"/>
      <c r="I119" s="149"/>
      <c r="J119" s="149"/>
      <c r="K119" s="218"/>
      <c r="L119" s="184"/>
      <c r="M119" s="184"/>
      <c r="T119" s="190">
        <v>212</v>
      </c>
      <c r="U119" s="189">
        <f>K56+K67+K77+K93</f>
        <v>100000</v>
      </c>
    </row>
    <row r="120" spans="1:21" s="157" customFormat="1" ht="23.25" customHeight="1">
      <c r="A120" s="149"/>
      <c r="B120" s="149"/>
      <c r="C120" s="149"/>
      <c r="D120" s="244"/>
      <c r="E120" s="149"/>
      <c r="F120" s="149"/>
      <c r="G120" s="149"/>
      <c r="H120" s="149"/>
      <c r="I120" s="149"/>
      <c r="J120" s="149"/>
      <c r="K120" s="216"/>
      <c r="L120" s="184"/>
      <c r="M120" s="184"/>
      <c r="T120" s="190">
        <v>213</v>
      </c>
      <c r="U120" s="189">
        <f>K57+K68+K78+K82+K94</f>
        <v>16241676.91</v>
      </c>
    </row>
    <row r="121" spans="1:21" s="224" customFormat="1" ht="18.75">
      <c r="A121" s="220" t="s">
        <v>133</v>
      </c>
      <c r="B121" s="220"/>
      <c r="C121" s="220"/>
      <c r="D121" s="245"/>
      <c r="E121" s="220"/>
      <c r="F121" s="220"/>
      <c r="G121" s="220"/>
      <c r="H121" s="220"/>
      <c r="I121" s="220"/>
      <c r="J121" s="220"/>
      <c r="K121" s="220"/>
      <c r="L121" s="221"/>
      <c r="M121" s="222"/>
      <c r="N121" s="222"/>
      <c r="O121" s="222"/>
      <c r="P121" s="222"/>
      <c r="Q121" s="222"/>
      <c r="R121" s="222"/>
      <c r="S121" s="222"/>
      <c r="T121" s="190">
        <v>221</v>
      </c>
      <c r="U121" s="223">
        <f>K58</f>
        <v>207000</v>
      </c>
    </row>
    <row r="122" spans="1:21" s="229" customFormat="1" ht="24.75" customHeight="1">
      <c r="A122" s="225" t="s">
        <v>125</v>
      </c>
      <c r="B122" s="225"/>
      <c r="C122" s="226"/>
      <c r="D122" s="246"/>
      <c r="E122" s="226"/>
      <c r="F122" s="226"/>
      <c r="G122" s="226"/>
      <c r="H122" s="226"/>
      <c r="I122" s="226"/>
      <c r="J122" s="226"/>
      <c r="K122" s="226"/>
      <c r="L122" s="227"/>
      <c r="M122" s="228"/>
      <c r="N122" s="228"/>
      <c r="O122" s="228"/>
      <c r="P122" s="228"/>
      <c r="Q122" s="228"/>
      <c r="R122" s="228"/>
      <c r="S122" s="228"/>
      <c r="T122" s="190">
        <v>222</v>
      </c>
      <c r="U122" s="223">
        <f>K59</f>
        <v>0</v>
      </c>
    </row>
    <row r="123" spans="1:21" s="224" customFormat="1" ht="25.5" customHeight="1">
      <c r="A123" s="221" t="s">
        <v>118</v>
      </c>
      <c r="B123" s="220"/>
      <c r="C123" s="220"/>
      <c r="D123" s="245"/>
      <c r="E123" s="220"/>
      <c r="F123" s="220"/>
      <c r="G123" s="230"/>
      <c r="H123" s="220"/>
      <c r="I123" s="220"/>
      <c r="J123" s="220"/>
      <c r="K123" s="220"/>
      <c r="L123" s="221"/>
      <c r="M123" s="222"/>
      <c r="N123" s="222"/>
      <c r="O123" s="222"/>
      <c r="P123" s="222"/>
      <c r="Q123" s="222"/>
      <c r="R123" s="222"/>
      <c r="S123" s="222"/>
      <c r="T123" s="190">
        <v>223</v>
      </c>
      <c r="U123" s="223">
        <f>K69</f>
        <v>5228780</v>
      </c>
    </row>
    <row r="124" spans="1:21" s="229" customFormat="1" ht="18.75">
      <c r="A124" s="227" t="s">
        <v>126</v>
      </c>
      <c r="B124" s="225"/>
      <c r="C124" s="226"/>
      <c r="D124" s="246"/>
      <c r="E124" s="226"/>
      <c r="F124" s="226"/>
      <c r="G124" s="227"/>
      <c r="H124" s="227"/>
      <c r="I124" s="226"/>
      <c r="J124" s="226"/>
      <c r="K124" s="226"/>
      <c r="L124" s="227"/>
      <c r="M124" s="228"/>
      <c r="N124" s="228"/>
      <c r="O124" s="228"/>
      <c r="P124" s="228"/>
      <c r="Q124" s="228"/>
      <c r="R124" s="228"/>
      <c r="S124" s="228"/>
      <c r="T124" s="190">
        <v>225</v>
      </c>
      <c r="U124" s="223">
        <f>K49+K60+K70+K84</f>
        <v>857006.41</v>
      </c>
    </row>
    <row r="125" spans="1:21" s="148" customFormat="1" ht="18.75">
      <c r="D125" s="247"/>
      <c r="T125" s="190">
        <v>226</v>
      </c>
      <c r="U125" s="189">
        <f>K50+K61+K71+K102</f>
        <v>1034157.6</v>
      </c>
    </row>
    <row r="126" spans="1:21" s="148" customFormat="1" ht="25.5" customHeight="1">
      <c r="D126" s="247"/>
      <c r="E126" s="199"/>
      <c r="F126" s="199"/>
      <c r="G126" s="199"/>
      <c r="H126" s="199"/>
      <c r="I126" s="199"/>
      <c r="T126" s="190">
        <v>262</v>
      </c>
      <c r="U126" s="189">
        <f>K97</f>
        <v>57473.47</v>
      </c>
    </row>
    <row r="127" spans="1:21" s="157" customFormat="1" ht="18.75">
      <c r="D127" s="237"/>
      <c r="E127" s="165"/>
      <c r="F127" s="165"/>
      <c r="G127" s="165"/>
      <c r="H127" s="165"/>
      <c r="I127" s="165"/>
      <c r="T127" s="190">
        <v>290</v>
      </c>
      <c r="U127" s="189">
        <f>K51+K62+K72+K98</f>
        <v>45000</v>
      </c>
    </row>
    <row r="128" spans="1:21" s="157" customFormat="1" ht="18.75">
      <c r="D128" s="237"/>
      <c r="T128" s="190">
        <v>310</v>
      </c>
      <c r="U128" s="189">
        <f>K52+K63+K99+K110</f>
        <v>1521900</v>
      </c>
    </row>
    <row r="129" spans="12:21" ht="18.75">
      <c r="T129" s="190">
        <v>340</v>
      </c>
      <c r="U129" s="189">
        <f>K64+K74+K90+K106+K53+K103+K100</f>
        <v>9721130</v>
      </c>
    </row>
    <row r="130" spans="12:21" ht="18.75">
      <c r="T130" s="188"/>
      <c r="U130" s="189">
        <f>SUM(U118:U129)</f>
        <v>88794510.279999986</v>
      </c>
    </row>
    <row r="131" spans="12:21" ht="18.75">
      <c r="T131" s="188"/>
      <c r="U131" s="188"/>
    </row>
    <row r="132" spans="12:21" ht="21">
      <c r="L132" s="94">
        <f>K116-U130</f>
        <v>0</v>
      </c>
      <c r="T132" s="134"/>
    </row>
    <row r="133" spans="12:21" ht="21">
      <c r="T133" s="134"/>
    </row>
    <row r="134" spans="12:21" ht="21">
      <c r="T134" s="134"/>
    </row>
    <row r="135" spans="12:21" ht="21">
      <c r="T135" s="134"/>
    </row>
    <row r="136" spans="12:21" ht="21">
      <c r="T136" s="134"/>
    </row>
  </sheetData>
  <mergeCells count="264">
    <mergeCell ref="I3:L3"/>
    <mergeCell ref="K12:L12"/>
    <mergeCell ref="A19:L19"/>
    <mergeCell ref="I68:J68"/>
    <mergeCell ref="K68:L68"/>
    <mergeCell ref="I69:J69"/>
    <mergeCell ref="F41:F42"/>
    <mergeCell ref="G41:H42"/>
    <mergeCell ref="I41:J42"/>
    <mergeCell ref="G43:H43"/>
    <mergeCell ref="D38:D42"/>
    <mergeCell ref="G54:H54"/>
    <mergeCell ref="A12:B12"/>
    <mergeCell ref="C12:D12"/>
    <mergeCell ref="A6:B6"/>
    <mergeCell ref="A7:D7"/>
    <mergeCell ref="A8:D8"/>
    <mergeCell ref="A9:D9"/>
    <mergeCell ref="C11:D11"/>
    <mergeCell ref="I43:J43"/>
    <mergeCell ref="D30:J31"/>
    <mergeCell ref="K43:L43"/>
    <mergeCell ref="K28:K29"/>
    <mergeCell ref="K41:L42"/>
    <mergeCell ref="I117:J117"/>
    <mergeCell ref="K63:L63"/>
    <mergeCell ref="G56:H56"/>
    <mergeCell ref="G55:H55"/>
    <mergeCell ref="I55:J55"/>
    <mergeCell ref="K57:L57"/>
    <mergeCell ref="K56:L56"/>
    <mergeCell ref="G59:H59"/>
    <mergeCell ref="K58:L58"/>
    <mergeCell ref="I58:J58"/>
    <mergeCell ref="K59:L59"/>
    <mergeCell ref="G58:H58"/>
    <mergeCell ref="I60:J60"/>
    <mergeCell ref="K78:L78"/>
    <mergeCell ref="K71:L71"/>
    <mergeCell ref="I61:J61"/>
    <mergeCell ref="K76:L76"/>
    <mergeCell ref="K75:L75"/>
    <mergeCell ref="K64:L64"/>
    <mergeCell ref="K72:L72"/>
    <mergeCell ref="I67:J67"/>
    <mergeCell ref="G76:H76"/>
    <mergeCell ref="G107:H107"/>
    <mergeCell ref="I89:J89"/>
    <mergeCell ref="K23:K24"/>
    <mergeCell ref="A20:K20"/>
    <mergeCell ref="D24:J24"/>
    <mergeCell ref="E26:G26"/>
    <mergeCell ref="G77:H77"/>
    <mergeCell ref="B14:C14"/>
    <mergeCell ref="A45:C53"/>
    <mergeCell ref="D45:D53"/>
    <mergeCell ref="G44:H44"/>
    <mergeCell ref="G53:H53"/>
    <mergeCell ref="G46:H46"/>
    <mergeCell ref="A54:C64"/>
    <mergeCell ref="D54:D64"/>
    <mergeCell ref="G63:H63"/>
    <mergeCell ref="G64:H64"/>
    <mergeCell ref="G61:H61"/>
    <mergeCell ref="G60:H60"/>
    <mergeCell ref="G57:H57"/>
    <mergeCell ref="G62:H62"/>
    <mergeCell ref="G50:H50"/>
    <mergeCell ref="G52:H52"/>
    <mergeCell ref="G51:H51"/>
    <mergeCell ref="G48:H48"/>
    <mergeCell ref="D22:I22"/>
    <mergeCell ref="A91:C100"/>
    <mergeCell ref="A104:C106"/>
    <mergeCell ref="G103:H103"/>
    <mergeCell ref="G91:H91"/>
    <mergeCell ref="G92:H92"/>
    <mergeCell ref="K116:L116"/>
    <mergeCell ref="I94:J94"/>
    <mergeCell ref="E38:E42"/>
    <mergeCell ref="G49:H49"/>
    <mergeCell ref="A39:C39"/>
    <mergeCell ref="A43:C43"/>
    <mergeCell ref="A88:C90"/>
    <mergeCell ref="G86:H86"/>
    <mergeCell ref="A83:C87"/>
    <mergeCell ref="D83:D87"/>
    <mergeCell ref="G87:H87"/>
    <mergeCell ref="G83:H83"/>
    <mergeCell ref="G84:H84"/>
    <mergeCell ref="G85:H85"/>
    <mergeCell ref="D88:D90"/>
    <mergeCell ref="F38:H40"/>
    <mergeCell ref="G45:H45"/>
    <mergeCell ref="D65:D74"/>
    <mergeCell ref="G80:H80"/>
    <mergeCell ref="A116:C116"/>
    <mergeCell ref="G116:H116"/>
    <mergeCell ref="I116:J116"/>
    <mergeCell ref="A109:C110"/>
    <mergeCell ref="D109:D110"/>
    <mergeCell ref="G109:H109"/>
    <mergeCell ref="G110:H110"/>
    <mergeCell ref="A101:C103"/>
    <mergeCell ref="G101:H101"/>
    <mergeCell ref="A107:C108"/>
    <mergeCell ref="D107:D108"/>
    <mergeCell ref="I109:J109"/>
    <mergeCell ref="I110:J110"/>
    <mergeCell ref="I108:J108"/>
    <mergeCell ref="I103:J103"/>
    <mergeCell ref="D104:D106"/>
    <mergeCell ref="G104:H104"/>
    <mergeCell ref="I104:J104"/>
    <mergeCell ref="G106:H106"/>
    <mergeCell ref="I106:J106"/>
    <mergeCell ref="G105:H105"/>
    <mergeCell ref="D101:D103"/>
    <mergeCell ref="K110:L110"/>
    <mergeCell ref="I105:J105"/>
    <mergeCell ref="K102:L102"/>
    <mergeCell ref="K109:L109"/>
    <mergeCell ref="G108:H108"/>
    <mergeCell ref="K91:L91"/>
    <mergeCell ref="K95:L95"/>
    <mergeCell ref="I91:J91"/>
    <mergeCell ref="K103:L103"/>
    <mergeCell ref="K106:L106"/>
    <mergeCell ref="K94:L94"/>
    <mergeCell ref="K107:L107"/>
    <mergeCell ref="K108:L108"/>
    <mergeCell ref="K97:L97"/>
    <mergeCell ref="K104:L104"/>
    <mergeCell ref="K100:L100"/>
    <mergeCell ref="K99:L99"/>
    <mergeCell ref="K98:L98"/>
    <mergeCell ref="G94:H94"/>
    <mergeCell ref="G99:H99"/>
    <mergeCell ref="G98:H98"/>
    <mergeCell ref="I97:J97"/>
    <mergeCell ref="I98:J98"/>
    <mergeCell ref="I107:J107"/>
    <mergeCell ref="I26:K26"/>
    <mergeCell ref="K74:L74"/>
    <mergeCell ref="I62:J62"/>
    <mergeCell ref="K69:L69"/>
    <mergeCell ref="K70:L70"/>
    <mergeCell ref="K46:L46"/>
    <mergeCell ref="I47:J47"/>
    <mergeCell ref="K47:L47"/>
    <mergeCell ref="I70:J70"/>
    <mergeCell ref="K73:L73"/>
    <mergeCell ref="I63:J63"/>
    <mergeCell ref="I65:J65"/>
    <mergeCell ref="I66:J66"/>
    <mergeCell ref="I64:J64"/>
    <mergeCell ref="K50:L50"/>
    <mergeCell ref="I51:J51"/>
    <mergeCell ref="I38:L40"/>
    <mergeCell ref="I48:J48"/>
    <mergeCell ref="D27:J27"/>
    <mergeCell ref="D28:J29"/>
    <mergeCell ref="K30:K31"/>
    <mergeCell ref="I46:J46"/>
    <mergeCell ref="K61:L61"/>
    <mergeCell ref="K45:L45"/>
    <mergeCell ref="A65:C74"/>
    <mergeCell ref="A80:C82"/>
    <mergeCell ref="I77:J77"/>
    <mergeCell ref="I71:J71"/>
    <mergeCell ref="I72:J72"/>
    <mergeCell ref="K65:L65"/>
    <mergeCell ref="K66:L66"/>
    <mergeCell ref="K67:L67"/>
    <mergeCell ref="K60:L60"/>
    <mergeCell ref="I78:J78"/>
    <mergeCell ref="I79:J79"/>
    <mergeCell ref="I74:J74"/>
    <mergeCell ref="G69:H69"/>
    <mergeCell ref="G68:H68"/>
    <mergeCell ref="G66:H66"/>
    <mergeCell ref="G67:H67"/>
    <mergeCell ref="G81:H81"/>
    <mergeCell ref="A75:C79"/>
    <mergeCell ref="D75:D79"/>
    <mergeCell ref="G82:H82"/>
    <mergeCell ref="G65:H65"/>
    <mergeCell ref="G79:H79"/>
    <mergeCell ref="G78:H78"/>
    <mergeCell ref="I82:J82"/>
    <mergeCell ref="K52:L52"/>
    <mergeCell ref="K51:L51"/>
    <mergeCell ref="I52:J52"/>
    <mergeCell ref="I50:J50"/>
    <mergeCell ref="K48:L48"/>
    <mergeCell ref="D80:D82"/>
    <mergeCell ref="G75:H75"/>
    <mergeCell ref="G47:H47"/>
    <mergeCell ref="I49:J49"/>
    <mergeCell ref="K49:L49"/>
    <mergeCell ref="G70:H70"/>
    <mergeCell ref="G71:H71"/>
    <mergeCell ref="D91:D100"/>
    <mergeCell ref="G100:H100"/>
    <mergeCell ref="I100:J100"/>
    <mergeCell ref="G93:H93"/>
    <mergeCell ref="I93:J93"/>
    <mergeCell ref="G95:H95"/>
    <mergeCell ref="K93:L93"/>
    <mergeCell ref="K96:L96"/>
    <mergeCell ref="K92:L92"/>
    <mergeCell ref="G97:H97"/>
    <mergeCell ref="G96:H96"/>
    <mergeCell ref="I92:J92"/>
    <mergeCell ref="I96:J96"/>
    <mergeCell ref="I95:J95"/>
    <mergeCell ref="K105:L105"/>
    <mergeCell ref="G102:H102"/>
    <mergeCell ref="I102:J102"/>
    <mergeCell ref="I90:J90"/>
    <mergeCell ref="G89:H89"/>
    <mergeCell ref="G90:H90"/>
    <mergeCell ref="K88:L88"/>
    <mergeCell ref="K89:L89"/>
    <mergeCell ref="G72:H72"/>
    <mergeCell ref="G73:H73"/>
    <mergeCell ref="G74:H74"/>
    <mergeCell ref="K90:L90"/>
    <mergeCell ref="K83:L83"/>
    <mergeCell ref="I76:J76"/>
    <mergeCell ref="K82:L82"/>
    <mergeCell ref="K84:L84"/>
    <mergeCell ref="I73:J73"/>
    <mergeCell ref="I75:J75"/>
    <mergeCell ref="I88:J88"/>
    <mergeCell ref="G88:H88"/>
    <mergeCell ref="K77:L77"/>
    <mergeCell ref="I99:J99"/>
    <mergeCell ref="I101:J101"/>
    <mergeCell ref="K101:L101"/>
    <mergeCell ref="I44:J44"/>
    <mergeCell ref="K53:L53"/>
    <mergeCell ref="K85:L85"/>
    <mergeCell ref="K86:L86"/>
    <mergeCell ref="K87:L87"/>
    <mergeCell ref="I87:J87"/>
    <mergeCell ref="I83:J83"/>
    <mergeCell ref="I84:J84"/>
    <mergeCell ref="I86:J86"/>
    <mergeCell ref="K62:L62"/>
    <mergeCell ref="K54:L54"/>
    <mergeCell ref="I85:J85"/>
    <mergeCell ref="K79:L79"/>
    <mergeCell ref="I80:J80"/>
    <mergeCell ref="K80:L80"/>
    <mergeCell ref="I81:J81"/>
    <mergeCell ref="K81:L81"/>
    <mergeCell ref="I45:J45"/>
    <mergeCell ref="I57:J57"/>
    <mergeCell ref="I59:J59"/>
    <mergeCell ref="I56:J56"/>
    <mergeCell ref="I53:J53"/>
    <mergeCell ref="K55:L55"/>
    <mergeCell ref="I54:J54"/>
  </mergeCells>
  <phoneticPr fontId="19" type="noConversion"/>
  <printOptions horizontalCentered="1"/>
  <pageMargins left="0.59055118110236227" right="0.19685039370078741" top="0.82677165354330717" bottom="0.39370078740157483" header="0.31496062992125984" footer="0.31496062992125984"/>
  <pageSetup paperSize="9" scale="65" orientation="portrait" r:id="rId1"/>
  <headerFooter alignWithMargins="0"/>
  <rowBreaks count="1" manualBreakCount="1">
    <brk id="9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108"/>
  <sheetViews>
    <sheetView view="pageBreakPreview" topLeftCell="A93" zoomScaleSheetLayoutView="100" workbookViewId="0">
      <selection activeCell="A107" sqref="A107:B107"/>
    </sheetView>
  </sheetViews>
  <sheetFormatPr defaultRowHeight="15"/>
  <cols>
    <col min="1" max="1" width="52.5703125" style="52" customWidth="1"/>
    <col min="2" max="2" width="18.28515625" style="52" customWidth="1"/>
    <col min="3" max="3" width="5.85546875" style="283" customWidth="1"/>
    <col min="4" max="4" width="15.7109375" style="52" customWidth="1"/>
    <col min="5" max="5" width="18" style="52" customWidth="1"/>
    <col min="6" max="6" width="11.5703125" style="52" customWidth="1"/>
    <col min="7" max="7" width="0.140625" style="52" hidden="1" customWidth="1"/>
    <col min="8" max="8" width="11.85546875" style="52" hidden="1" customWidth="1"/>
    <col min="9" max="9" width="11.7109375" style="52" customWidth="1"/>
    <col min="10" max="10" width="9.5703125" style="52" bestFit="1" customWidth="1"/>
    <col min="11" max="16384" width="9.140625" style="52"/>
  </cols>
  <sheetData>
    <row r="1" spans="1:8">
      <c r="F1" s="65" t="s">
        <v>75</v>
      </c>
      <c r="G1" s="65"/>
    </row>
    <row r="2" spans="1:8">
      <c r="F2" s="65" t="s">
        <v>151</v>
      </c>
      <c r="G2" s="65"/>
    </row>
    <row r="3" spans="1:8">
      <c r="D3" s="404" t="s">
        <v>106</v>
      </c>
      <c r="E3" s="404"/>
      <c r="F3" s="404"/>
      <c r="G3" s="51"/>
    </row>
    <row r="4" spans="1:8" ht="6" customHeight="1">
      <c r="F4" s="65"/>
      <c r="G4" s="65"/>
    </row>
    <row r="5" spans="1:8" ht="18.75" customHeight="1" thickBot="1">
      <c r="A5" s="427" t="s">
        <v>76</v>
      </c>
      <c r="B5" s="427"/>
      <c r="C5" s="427"/>
      <c r="D5" s="427"/>
      <c r="E5" s="427"/>
      <c r="F5" s="427"/>
      <c r="G5" s="121"/>
    </row>
    <row r="6" spans="1:8">
      <c r="A6" s="428" t="s">
        <v>30</v>
      </c>
      <c r="B6" s="433" t="s">
        <v>149</v>
      </c>
      <c r="C6" s="435" t="s">
        <v>146</v>
      </c>
      <c r="D6" s="430" t="s">
        <v>77</v>
      </c>
      <c r="E6" s="430" t="s">
        <v>78</v>
      </c>
      <c r="F6" s="432"/>
      <c r="G6" s="122"/>
    </row>
    <row r="7" spans="1:8" ht="60">
      <c r="A7" s="429"/>
      <c r="B7" s="434"/>
      <c r="C7" s="436"/>
      <c r="D7" s="431"/>
      <c r="E7" s="66" t="s">
        <v>79</v>
      </c>
      <c r="F7" s="67" t="s">
        <v>80</v>
      </c>
      <c r="G7" s="122"/>
    </row>
    <row r="8" spans="1:8">
      <c r="A8" s="260" t="s">
        <v>101</v>
      </c>
      <c r="B8" s="268"/>
      <c r="C8" s="252"/>
      <c r="D8" s="68">
        <f>E8</f>
        <v>334750</v>
      </c>
      <c r="E8" s="68">
        <v>334750</v>
      </c>
      <c r="F8" s="69"/>
      <c r="G8" s="123"/>
    </row>
    <row r="9" spans="1:8" s="71" customFormat="1">
      <c r="A9" s="70" t="s">
        <v>81</v>
      </c>
      <c r="B9" s="441"/>
      <c r="C9" s="441"/>
      <c r="D9" s="439">
        <f>E9</f>
        <v>88459760.280000001</v>
      </c>
      <c r="E9" s="439">
        <f>E11+E12+E13+E14+E15</f>
        <v>88459760.280000001</v>
      </c>
      <c r="F9" s="437"/>
      <c r="G9" s="124"/>
    </row>
    <row r="10" spans="1:8" s="73" customFormat="1" ht="12" customHeight="1">
      <c r="A10" s="72" t="s">
        <v>82</v>
      </c>
      <c r="B10" s="442"/>
      <c r="C10" s="442"/>
      <c r="D10" s="440"/>
      <c r="E10" s="440"/>
      <c r="F10" s="438"/>
      <c r="G10" s="124"/>
    </row>
    <row r="11" spans="1:8" s="73" customFormat="1" ht="30.75" customHeight="1">
      <c r="A11" s="74" t="s">
        <v>136</v>
      </c>
      <c r="B11" s="269" t="s">
        <v>152</v>
      </c>
      <c r="C11" s="279"/>
      <c r="D11" s="75">
        <f t="shared" ref="D11:D16" si="0">E11</f>
        <v>69690000</v>
      </c>
      <c r="E11" s="75">
        <v>69690000</v>
      </c>
      <c r="F11" s="76"/>
      <c r="G11" s="125"/>
    </row>
    <row r="12" spans="1:8" ht="39.75" customHeight="1">
      <c r="A12" s="77" t="s">
        <v>137</v>
      </c>
      <c r="B12" s="270" t="s">
        <v>153</v>
      </c>
      <c r="C12" s="281"/>
      <c r="D12" s="78">
        <f t="shared" si="0"/>
        <v>5869897.9800000004</v>
      </c>
      <c r="E12" s="78">
        <v>5869897.9800000004</v>
      </c>
      <c r="F12" s="69"/>
      <c r="G12" s="123"/>
    </row>
    <row r="13" spans="1:8" ht="38.25" customHeight="1">
      <c r="A13" s="79" t="s">
        <v>145</v>
      </c>
      <c r="B13" s="269" t="s">
        <v>154</v>
      </c>
      <c r="C13" s="281"/>
      <c r="D13" s="78">
        <f t="shared" si="0"/>
        <v>870347.8</v>
      </c>
      <c r="E13" s="78">
        <v>870347.8</v>
      </c>
      <c r="F13" s="69"/>
      <c r="G13" s="123"/>
    </row>
    <row r="14" spans="1:8" ht="20.25" customHeight="1">
      <c r="A14" s="80" t="s">
        <v>83</v>
      </c>
      <c r="B14" s="271"/>
      <c r="C14" s="284"/>
      <c r="D14" s="81">
        <f t="shared" si="0"/>
        <v>5305514.5</v>
      </c>
      <c r="E14" s="81">
        <v>5305514.5</v>
      </c>
      <c r="F14" s="69"/>
      <c r="G14" s="123"/>
    </row>
    <row r="15" spans="1:8" ht="21.75" customHeight="1">
      <c r="A15" s="261" t="s">
        <v>70</v>
      </c>
      <c r="B15" s="272"/>
      <c r="C15" s="280"/>
      <c r="D15" s="83">
        <f t="shared" si="0"/>
        <v>6724000</v>
      </c>
      <c r="E15" s="83">
        <v>6724000</v>
      </c>
      <c r="F15" s="84"/>
      <c r="G15" s="132"/>
    </row>
    <row r="16" spans="1:8" s="71" customFormat="1">
      <c r="A16" s="262" t="s">
        <v>84</v>
      </c>
      <c r="B16" s="441"/>
      <c r="C16" s="441"/>
      <c r="D16" s="439">
        <f t="shared" si="0"/>
        <v>88794510.280000001</v>
      </c>
      <c r="E16" s="439">
        <f>E18+E48+E29+E53+E39</f>
        <v>88794510.280000001</v>
      </c>
      <c r="F16" s="437"/>
      <c r="G16" s="124"/>
      <c r="H16" s="85"/>
    </row>
    <row r="17" spans="1:10" s="73" customFormat="1">
      <c r="A17" s="263" t="s">
        <v>82</v>
      </c>
      <c r="B17" s="442"/>
      <c r="C17" s="442"/>
      <c r="D17" s="440"/>
      <c r="E17" s="440"/>
      <c r="F17" s="438"/>
      <c r="G17" s="192">
        <f>E16-E9</f>
        <v>334750</v>
      </c>
    </row>
    <row r="18" spans="1:10" ht="37.5" customHeight="1">
      <c r="A18" s="86" t="s">
        <v>136</v>
      </c>
      <c r="B18" s="273"/>
      <c r="C18" s="285"/>
      <c r="D18" s="87">
        <f>SUM(D19:D28)</f>
        <v>69690000</v>
      </c>
      <c r="E18" s="87">
        <f>SUM(E19:E28)</f>
        <v>69690000</v>
      </c>
      <c r="F18" s="88"/>
      <c r="G18" s="126"/>
    </row>
    <row r="19" spans="1:10" s="50" customFormat="1">
      <c r="A19" s="264" t="s">
        <v>85</v>
      </c>
      <c r="B19" s="417" t="s">
        <v>152</v>
      </c>
      <c r="C19" s="279">
        <v>211</v>
      </c>
      <c r="D19" s="89">
        <f t="shared" ref="D19:D28" si="1">+E19</f>
        <v>51979416</v>
      </c>
      <c r="E19" s="90">
        <v>51979416</v>
      </c>
      <c r="F19" s="91"/>
      <c r="G19" s="193">
        <f>E19+E21+1199</f>
        <v>67678399</v>
      </c>
      <c r="H19" s="50" t="s">
        <v>128</v>
      </c>
    </row>
    <row r="20" spans="1:10" s="50" customFormat="1" hidden="1">
      <c r="A20" s="264" t="s">
        <v>117</v>
      </c>
      <c r="B20" s="418"/>
      <c r="C20" s="279">
        <v>212</v>
      </c>
      <c r="D20" s="89">
        <f t="shared" si="1"/>
        <v>0</v>
      </c>
      <c r="E20" s="92"/>
      <c r="F20" s="91"/>
      <c r="G20" s="127"/>
    </row>
    <row r="21" spans="1:10" s="50" customFormat="1">
      <c r="A21" s="264" t="s">
        <v>86</v>
      </c>
      <c r="B21" s="418"/>
      <c r="C21" s="279">
        <v>213</v>
      </c>
      <c r="D21" s="89">
        <f t="shared" si="1"/>
        <v>15697784</v>
      </c>
      <c r="E21" s="92">
        <v>15697784</v>
      </c>
      <c r="F21" s="91"/>
      <c r="G21" s="127"/>
    </row>
    <row r="22" spans="1:10" s="50" customFormat="1" ht="14.25" customHeight="1">
      <c r="A22" s="264" t="s">
        <v>87</v>
      </c>
      <c r="B22" s="418"/>
      <c r="C22" s="279">
        <v>221</v>
      </c>
      <c r="D22" s="89">
        <f t="shared" si="1"/>
        <v>207000</v>
      </c>
      <c r="E22" s="92">
        <v>207000</v>
      </c>
      <c r="F22" s="91"/>
      <c r="G22" s="193">
        <f>E22+E23+E24+E25+E26+E27+E28+4900</f>
        <v>2017700</v>
      </c>
      <c r="H22" s="50" t="s">
        <v>129</v>
      </c>
    </row>
    <row r="23" spans="1:10" s="50" customFormat="1" ht="15" hidden="1" customHeight="1">
      <c r="A23" s="264" t="s">
        <v>88</v>
      </c>
      <c r="B23" s="418"/>
      <c r="C23" s="279"/>
      <c r="D23" s="89">
        <f t="shared" si="1"/>
        <v>0</v>
      </c>
      <c r="E23" s="92"/>
      <c r="F23" s="91"/>
      <c r="G23" s="127"/>
    </row>
    <row r="24" spans="1:10" s="50" customFormat="1">
      <c r="A24" s="264" t="s">
        <v>89</v>
      </c>
      <c r="B24" s="418"/>
      <c r="C24" s="279">
        <v>223</v>
      </c>
      <c r="D24" s="89">
        <f t="shared" si="1"/>
        <v>30000</v>
      </c>
      <c r="E24" s="90">
        <v>30000</v>
      </c>
      <c r="F24" s="91"/>
      <c r="G24" s="193">
        <f>G19+G22</f>
        <v>69696099</v>
      </c>
      <c r="H24" s="50" t="s">
        <v>130</v>
      </c>
      <c r="I24" s="93"/>
      <c r="J24" s="93"/>
    </row>
    <row r="25" spans="1:10" s="50" customFormat="1">
      <c r="A25" s="264" t="s">
        <v>90</v>
      </c>
      <c r="B25" s="418"/>
      <c r="C25" s="279">
        <v>226</v>
      </c>
      <c r="D25" s="89">
        <f t="shared" si="1"/>
        <v>100000</v>
      </c>
      <c r="E25" s="90">
        <v>100000</v>
      </c>
      <c r="F25" s="91"/>
      <c r="G25" s="425" t="s">
        <v>131</v>
      </c>
      <c r="H25" s="426"/>
    </row>
    <row r="26" spans="1:10" s="50" customFormat="1">
      <c r="A26" s="264" t="s">
        <v>91</v>
      </c>
      <c r="B26" s="418"/>
      <c r="C26" s="279">
        <v>290</v>
      </c>
      <c r="D26" s="89">
        <f t="shared" si="1"/>
        <v>5000</v>
      </c>
      <c r="E26" s="90">
        <v>5000</v>
      </c>
      <c r="F26" s="91"/>
      <c r="G26" s="127"/>
    </row>
    <row r="27" spans="1:10" s="50" customFormat="1">
      <c r="A27" s="261" t="s">
        <v>92</v>
      </c>
      <c r="B27" s="418"/>
      <c r="C27" s="280">
        <v>310</v>
      </c>
      <c r="D27" s="89">
        <f t="shared" si="1"/>
        <v>1520800</v>
      </c>
      <c r="E27" s="90">
        <v>1520800</v>
      </c>
      <c r="F27" s="91"/>
      <c r="G27" s="127"/>
    </row>
    <row r="28" spans="1:10" s="50" customFormat="1">
      <c r="A28" s="261" t="s">
        <v>93</v>
      </c>
      <c r="B28" s="419"/>
      <c r="C28" s="280">
        <v>340</v>
      </c>
      <c r="D28" s="89">
        <f t="shared" si="1"/>
        <v>150000</v>
      </c>
      <c r="E28" s="90">
        <v>150000</v>
      </c>
      <c r="F28" s="91"/>
      <c r="G28" s="127"/>
    </row>
    <row r="29" spans="1:10" s="50" customFormat="1" ht="36">
      <c r="A29" s="86" t="s">
        <v>137</v>
      </c>
      <c r="B29" s="273"/>
      <c r="C29" s="285"/>
      <c r="D29" s="87">
        <f>SUM(D30:D38)</f>
        <v>5869897.9800000004</v>
      </c>
      <c r="E29" s="87">
        <f>SUM(E30:E38)</f>
        <v>5869897.9800000004</v>
      </c>
      <c r="F29" s="88"/>
      <c r="G29" s="126"/>
    </row>
    <row r="30" spans="1:10" s="50" customFormat="1">
      <c r="A30" s="264" t="s">
        <v>85</v>
      </c>
      <c r="B30" s="417" t="s">
        <v>153</v>
      </c>
      <c r="C30" s="279">
        <v>211</v>
      </c>
      <c r="D30" s="89">
        <f t="shared" ref="D30:D39" si="2">+E30</f>
        <v>210000</v>
      </c>
      <c r="E30" s="90">
        <v>210000</v>
      </c>
      <c r="F30" s="91"/>
      <c r="G30" s="127"/>
    </row>
    <row r="31" spans="1:10" s="50" customFormat="1" hidden="1">
      <c r="A31" s="264" t="s">
        <v>94</v>
      </c>
      <c r="B31" s="418"/>
      <c r="C31" s="279">
        <v>212</v>
      </c>
      <c r="D31" s="89">
        <f t="shared" si="2"/>
        <v>0</v>
      </c>
      <c r="E31" s="92"/>
      <c r="F31" s="91"/>
      <c r="G31" s="127"/>
      <c r="H31" s="94"/>
    </row>
    <row r="32" spans="1:10" s="50" customFormat="1">
      <c r="A32" s="264" t="s">
        <v>86</v>
      </c>
      <c r="B32" s="418"/>
      <c r="C32" s="279">
        <v>213</v>
      </c>
      <c r="D32" s="89">
        <f t="shared" si="2"/>
        <v>63420</v>
      </c>
      <c r="E32" s="92">
        <v>63420</v>
      </c>
      <c r="F32" s="91"/>
      <c r="G32" s="127"/>
    </row>
    <row r="33" spans="1:7" s="50" customFormat="1">
      <c r="A33" s="264" t="s">
        <v>95</v>
      </c>
      <c r="B33" s="418"/>
      <c r="C33" s="279">
        <v>223</v>
      </c>
      <c r="D33" s="89">
        <f t="shared" si="2"/>
        <v>5228780</v>
      </c>
      <c r="E33" s="90">
        <v>5228780</v>
      </c>
      <c r="F33" s="91"/>
      <c r="G33" s="127"/>
    </row>
    <row r="34" spans="1:7" s="50" customFormat="1" hidden="1">
      <c r="A34" s="264" t="s">
        <v>89</v>
      </c>
      <c r="B34" s="418"/>
      <c r="C34" s="279">
        <v>225</v>
      </c>
      <c r="D34" s="89">
        <f t="shared" si="2"/>
        <v>0</v>
      </c>
      <c r="E34" s="90"/>
      <c r="F34" s="91"/>
      <c r="G34" s="127"/>
    </row>
    <row r="35" spans="1:7" s="50" customFormat="1">
      <c r="A35" s="264" t="s">
        <v>90</v>
      </c>
      <c r="B35" s="418"/>
      <c r="C35" s="279">
        <v>226</v>
      </c>
      <c r="D35" s="89">
        <f t="shared" si="2"/>
        <v>367697.98</v>
      </c>
      <c r="E35" s="90">
        <v>367697.98</v>
      </c>
      <c r="F35" s="91"/>
      <c r="G35" s="127"/>
    </row>
    <row r="36" spans="1:7" s="50" customFormat="1" hidden="1">
      <c r="A36" s="264" t="s">
        <v>91</v>
      </c>
      <c r="B36" s="418"/>
      <c r="C36" s="279">
        <v>290</v>
      </c>
      <c r="D36" s="89">
        <f t="shared" si="2"/>
        <v>0</v>
      </c>
      <c r="E36" s="90"/>
      <c r="F36" s="91"/>
      <c r="G36" s="127"/>
    </row>
    <row r="37" spans="1:7" s="50" customFormat="1" ht="15" hidden="1" customHeight="1">
      <c r="A37" s="261" t="s">
        <v>92</v>
      </c>
      <c r="B37" s="418"/>
      <c r="C37" s="280"/>
      <c r="D37" s="89">
        <f t="shared" si="2"/>
        <v>0</v>
      </c>
      <c r="E37" s="92"/>
      <c r="F37" s="91"/>
      <c r="G37" s="127"/>
    </row>
    <row r="38" spans="1:7" s="50" customFormat="1" hidden="1">
      <c r="A38" s="261" t="s">
        <v>93</v>
      </c>
      <c r="B38" s="419"/>
      <c r="C38" s="280">
        <v>340</v>
      </c>
      <c r="D38" s="89">
        <f t="shared" si="2"/>
        <v>0</v>
      </c>
      <c r="E38" s="92"/>
      <c r="F38" s="91"/>
      <c r="G38" s="127"/>
    </row>
    <row r="39" spans="1:7" s="50" customFormat="1" ht="18" customHeight="1">
      <c r="A39" s="265" t="s">
        <v>70</v>
      </c>
      <c r="B39" s="275"/>
      <c r="C39" s="286"/>
      <c r="D39" s="95">
        <f t="shared" si="2"/>
        <v>7058750</v>
      </c>
      <c r="E39" s="96">
        <f>SUM(E40:E47)</f>
        <v>7058750</v>
      </c>
      <c r="F39" s="88"/>
      <c r="G39" s="126"/>
    </row>
    <row r="40" spans="1:7" s="50" customFormat="1" hidden="1">
      <c r="A40" s="264" t="s">
        <v>85</v>
      </c>
      <c r="B40" s="417"/>
      <c r="C40" s="279">
        <v>211</v>
      </c>
      <c r="D40" s="133">
        <f>E40</f>
        <v>0</v>
      </c>
      <c r="E40" s="92"/>
      <c r="F40" s="91"/>
      <c r="G40" s="126"/>
    </row>
    <row r="41" spans="1:7" s="50" customFormat="1" ht="15" hidden="1" customHeight="1">
      <c r="A41" s="264" t="s">
        <v>87</v>
      </c>
      <c r="B41" s="418"/>
      <c r="C41" s="279"/>
      <c r="D41" s="133">
        <f t="shared" ref="D41:D47" si="3">E41</f>
        <v>0</v>
      </c>
      <c r="E41" s="92"/>
      <c r="F41" s="91"/>
      <c r="G41" s="126"/>
    </row>
    <row r="42" spans="1:7" s="50" customFormat="1" ht="15" hidden="1" customHeight="1">
      <c r="A42" s="264" t="s">
        <v>88</v>
      </c>
      <c r="B42" s="418"/>
      <c r="C42" s="279"/>
      <c r="D42" s="133">
        <f t="shared" si="3"/>
        <v>0</v>
      </c>
      <c r="E42" s="92"/>
      <c r="F42" s="91"/>
      <c r="G42" s="126"/>
    </row>
    <row r="43" spans="1:7" s="50" customFormat="1" hidden="1">
      <c r="A43" s="264" t="s">
        <v>89</v>
      </c>
      <c r="B43" s="418"/>
      <c r="C43" s="279">
        <v>225</v>
      </c>
      <c r="D43" s="133">
        <f t="shared" si="3"/>
        <v>0</v>
      </c>
      <c r="E43" s="92"/>
      <c r="F43" s="91"/>
      <c r="G43" s="126"/>
    </row>
    <row r="44" spans="1:7" s="50" customFormat="1" hidden="1">
      <c r="A44" s="264" t="s">
        <v>90</v>
      </c>
      <c r="B44" s="418"/>
      <c r="C44" s="279">
        <v>226</v>
      </c>
      <c r="D44" s="133">
        <f t="shared" si="3"/>
        <v>0</v>
      </c>
      <c r="E44" s="92"/>
      <c r="F44" s="91"/>
      <c r="G44" s="126"/>
    </row>
    <row r="45" spans="1:7" s="50" customFormat="1" hidden="1">
      <c r="A45" s="264" t="s">
        <v>91</v>
      </c>
      <c r="B45" s="418"/>
      <c r="C45" s="279">
        <v>290</v>
      </c>
      <c r="D45" s="133">
        <f t="shared" si="3"/>
        <v>0</v>
      </c>
      <c r="E45" s="92"/>
      <c r="F45" s="91"/>
      <c r="G45" s="126"/>
    </row>
    <row r="46" spans="1:7" s="50" customFormat="1" hidden="1">
      <c r="A46" s="261" t="s">
        <v>92</v>
      </c>
      <c r="B46" s="418"/>
      <c r="C46" s="280">
        <v>310</v>
      </c>
      <c r="D46" s="133">
        <f t="shared" si="3"/>
        <v>0</v>
      </c>
      <c r="E46" s="92"/>
      <c r="F46" s="91"/>
      <c r="G46" s="126"/>
    </row>
    <row r="47" spans="1:7" s="50" customFormat="1" ht="21.75" customHeight="1">
      <c r="A47" s="261" t="s">
        <v>93</v>
      </c>
      <c r="B47" s="419"/>
      <c r="C47" s="280">
        <v>340</v>
      </c>
      <c r="D47" s="133">
        <f t="shared" si="3"/>
        <v>7058750</v>
      </c>
      <c r="E47" s="92">
        <v>7058750</v>
      </c>
      <c r="F47" s="91"/>
      <c r="G47" s="126"/>
    </row>
    <row r="48" spans="1:7" ht="36">
      <c r="A48" s="97" t="s">
        <v>145</v>
      </c>
      <c r="B48" s="276"/>
      <c r="C48" s="285"/>
      <c r="D48" s="98">
        <f>SUM(D49:D52)</f>
        <v>870347.8</v>
      </c>
      <c r="E48" s="98">
        <f>SUM(E49:E52)</f>
        <v>870347.8</v>
      </c>
      <c r="F48" s="88"/>
      <c r="G48" s="126"/>
    </row>
    <row r="49" spans="1:7">
      <c r="A49" s="266" t="s">
        <v>85</v>
      </c>
      <c r="B49" s="443" t="s">
        <v>155</v>
      </c>
      <c r="C49" s="281">
        <v>211</v>
      </c>
      <c r="D49" s="133">
        <f>+E49</f>
        <v>668469.89</v>
      </c>
      <c r="E49" s="90">
        <v>668469.89</v>
      </c>
      <c r="F49" s="69"/>
      <c r="G49" s="123"/>
    </row>
    <row r="50" spans="1:7" hidden="1">
      <c r="A50" s="264" t="s">
        <v>117</v>
      </c>
      <c r="B50" s="444"/>
      <c r="C50" s="279">
        <v>212</v>
      </c>
      <c r="D50" s="133">
        <f>+E50</f>
        <v>0</v>
      </c>
      <c r="E50" s="90"/>
      <c r="F50" s="69"/>
      <c r="G50" s="123"/>
    </row>
    <row r="51" spans="1:7" ht="16.5" customHeight="1">
      <c r="A51" s="266" t="s">
        <v>86</v>
      </c>
      <c r="B51" s="445"/>
      <c r="C51" s="281">
        <v>213</v>
      </c>
      <c r="D51" s="133">
        <f>+E51</f>
        <v>201877.91</v>
      </c>
      <c r="E51" s="90">
        <v>201877.91</v>
      </c>
      <c r="F51" s="69"/>
      <c r="G51" s="191">
        <v>21159.41</v>
      </c>
    </row>
    <row r="52" spans="1:7" hidden="1">
      <c r="A52" s="264" t="s">
        <v>97</v>
      </c>
      <c r="B52" s="274"/>
      <c r="C52" s="279"/>
      <c r="D52" s="133">
        <f>E52</f>
        <v>0</v>
      </c>
      <c r="E52" s="90"/>
      <c r="F52" s="69"/>
      <c r="G52" s="123"/>
    </row>
    <row r="53" spans="1:7" ht="16.5" customHeight="1">
      <c r="A53" s="99" t="s">
        <v>73</v>
      </c>
      <c r="B53" s="277"/>
      <c r="C53" s="285"/>
      <c r="D53" s="98">
        <f>+E53</f>
        <v>5305514.5</v>
      </c>
      <c r="E53" s="100">
        <f>E54+E57+E59+E64+E67+E77+E80+E83+E85</f>
        <v>5305514.5</v>
      </c>
      <c r="F53" s="88"/>
      <c r="G53" s="126"/>
    </row>
    <row r="54" spans="1:7" ht="33.75" customHeight="1">
      <c r="A54" s="99" t="s">
        <v>139</v>
      </c>
      <c r="B54" s="277"/>
      <c r="C54" s="285"/>
      <c r="D54" s="98">
        <f>SUM(D55:D56)</f>
        <v>1201095</v>
      </c>
      <c r="E54" s="98">
        <f>SUM(E55:E56)</f>
        <v>1201095</v>
      </c>
      <c r="F54" s="88"/>
      <c r="G54" s="126"/>
    </row>
    <row r="55" spans="1:7" s="50" customFormat="1">
      <c r="A55" s="266" t="s">
        <v>85</v>
      </c>
      <c r="B55" s="443" t="s">
        <v>156</v>
      </c>
      <c r="C55" s="281">
        <v>211</v>
      </c>
      <c r="D55" s="133">
        <f>+E55</f>
        <v>922500</v>
      </c>
      <c r="E55" s="90">
        <v>922500</v>
      </c>
      <c r="F55" s="91"/>
      <c r="G55" s="127"/>
    </row>
    <row r="56" spans="1:7" s="50" customFormat="1">
      <c r="A56" s="266" t="s">
        <v>86</v>
      </c>
      <c r="B56" s="445"/>
      <c r="C56" s="281">
        <v>213</v>
      </c>
      <c r="D56" s="133">
        <f>+E56</f>
        <v>278595</v>
      </c>
      <c r="E56" s="90">
        <v>278595</v>
      </c>
      <c r="F56" s="91"/>
      <c r="G56" s="127"/>
    </row>
    <row r="57" spans="1:7" s="106" customFormat="1" ht="36" hidden="1">
      <c r="A57" s="102" t="s">
        <v>96</v>
      </c>
      <c r="B57" s="277"/>
      <c r="C57" s="285"/>
      <c r="D57" s="103">
        <f>D58</f>
        <v>0</v>
      </c>
      <c r="E57" s="104">
        <f>D57</f>
        <v>0</v>
      </c>
      <c r="F57" s="105"/>
      <c r="G57" s="128"/>
    </row>
    <row r="58" spans="1:7" s="50" customFormat="1" hidden="1">
      <c r="A58" s="264" t="s">
        <v>89</v>
      </c>
      <c r="B58" s="274"/>
      <c r="C58" s="279"/>
      <c r="D58" s="89">
        <f t="shared" ref="D58:D77" si="4">E58</f>
        <v>0</v>
      </c>
      <c r="E58" s="131"/>
      <c r="F58" s="109"/>
      <c r="G58" s="127"/>
    </row>
    <row r="59" spans="1:7" s="50" customFormat="1" ht="51.75" customHeight="1">
      <c r="A59" s="102" t="s">
        <v>140</v>
      </c>
      <c r="B59" s="277"/>
      <c r="C59" s="285"/>
      <c r="D59" s="87">
        <f t="shared" si="4"/>
        <v>827006.41</v>
      </c>
      <c r="E59" s="110">
        <f>E60+E61+E62+E63</f>
        <v>827006.41</v>
      </c>
      <c r="F59" s="111"/>
      <c r="G59" s="126"/>
    </row>
    <row r="60" spans="1:7" s="50" customFormat="1" ht="28.5" customHeight="1">
      <c r="A60" s="264" t="s">
        <v>89</v>
      </c>
      <c r="B60" s="279" t="s">
        <v>157</v>
      </c>
      <c r="C60" s="279">
        <v>225</v>
      </c>
      <c r="D60" s="89">
        <f t="shared" si="4"/>
        <v>827006.41</v>
      </c>
      <c r="E60" s="131">
        <v>827006.41</v>
      </c>
      <c r="F60" s="109"/>
      <c r="G60" s="127"/>
    </row>
    <row r="61" spans="1:7" s="50" customFormat="1" ht="16.5" hidden="1" customHeight="1">
      <c r="A61" s="264" t="s">
        <v>90</v>
      </c>
      <c r="B61" s="274"/>
      <c r="C61" s="279"/>
      <c r="D61" s="89">
        <f t="shared" si="4"/>
        <v>0</v>
      </c>
      <c r="E61" s="131"/>
      <c r="F61" s="109"/>
      <c r="G61" s="127"/>
    </row>
    <row r="62" spans="1:7" s="50" customFormat="1" hidden="1">
      <c r="A62" s="261" t="s">
        <v>92</v>
      </c>
      <c r="B62" s="272"/>
      <c r="C62" s="280"/>
      <c r="D62" s="89">
        <f t="shared" si="4"/>
        <v>0</v>
      </c>
      <c r="E62" s="90"/>
      <c r="F62" s="112"/>
      <c r="G62" s="127"/>
    </row>
    <row r="63" spans="1:7" s="50" customFormat="1" hidden="1">
      <c r="A63" s="261" t="s">
        <v>93</v>
      </c>
      <c r="B63" s="272"/>
      <c r="C63" s="280"/>
      <c r="D63" s="107">
        <f t="shared" si="4"/>
        <v>0</v>
      </c>
      <c r="E63" s="101"/>
      <c r="F63" s="112"/>
      <c r="G63" s="127"/>
    </row>
    <row r="64" spans="1:7" s="50" customFormat="1" ht="63" customHeight="1">
      <c r="A64" s="102" t="s">
        <v>141</v>
      </c>
      <c r="B64" s="277"/>
      <c r="C64" s="285"/>
      <c r="D64" s="87">
        <f t="shared" si="4"/>
        <v>1954880</v>
      </c>
      <c r="E64" s="110">
        <f>E65+E66</f>
        <v>1954880</v>
      </c>
      <c r="F64" s="111"/>
      <c r="G64" s="126"/>
    </row>
    <row r="65" spans="1:7" s="50" customFormat="1" ht="16.5" hidden="1" customHeight="1">
      <c r="A65" s="264" t="s">
        <v>87</v>
      </c>
      <c r="B65" s="274"/>
      <c r="C65" s="279"/>
      <c r="D65" s="89">
        <f t="shared" si="4"/>
        <v>0</v>
      </c>
      <c r="E65" s="131"/>
      <c r="F65" s="109"/>
      <c r="G65" s="127"/>
    </row>
    <row r="66" spans="1:7" s="50" customFormat="1" ht="27.75" customHeight="1">
      <c r="A66" s="261" t="s">
        <v>93</v>
      </c>
      <c r="B66" s="280" t="s">
        <v>158</v>
      </c>
      <c r="C66" s="280">
        <v>340</v>
      </c>
      <c r="D66" s="89">
        <f t="shared" si="4"/>
        <v>1954880</v>
      </c>
      <c r="E66" s="90">
        <v>1954880</v>
      </c>
      <c r="F66" s="112"/>
      <c r="G66" s="127"/>
    </row>
    <row r="67" spans="1:7" s="50" customFormat="1" ht="48" customHeight="1">
      <c r="A67" s="102" t="s">
        <v>142</v>
      </c>
      <c r="B67" s="277"/>
      <c r="C67" s="285"/>
      <c r="D67" s="87">
        <f t="shared" si="4"/>
        <v>198573.47</v>
      </c>
      <c r="E67" s="110">
        <f>SUM(E68:E76)</f>
        <v>198573.47</v>
      </c>
      <c r="F67" s="111"/>
      <c r="G67" s="126"/>
    </row>
    <row r="68" spans="1:7" s="50" customFormat="1" hidden="1">
      <c r="A68" s="266" t="s">
        <v>85</v>
      </c>
      <c r="B68" s="443" t="s">
        <v>159</v>
      </c>
      <c r="C68" s="281">
        <v>211</v>
      </c>
      <c r="D68" s="89">
        <f t="shared" si="4"/>
        <v>0</v>
      </c>
      <c r="E68" s="131"/>
      <c r="F68" s="109"/>
      <c r="G68" s="127"/>
    </row>
    <row r="69" spans="1:7" s="50" customFormat="1">
      <c r="A69" s="266" t="s">
        <v>117</v>
      </c>
      <c r="B69" s="444"/>
      <c r="C69" s="281">
        <v>212</v>
      </c>
      <c r="D69" s="89">
        <f t="shared" si="4"/>
        <v>100000</v>
      </c>
      <c r="E69" s="131">
        <v>100000</v>
      </c>
      <c r="F69" s="109"/>
      <c r="G69" s="127"/>
    </row>
    <row r="70" spans="1:7" s="50" customFormat="1" hidden="1">
      <c r="A70" s="266" t="s">
        <v>86</v>
      </c>
      <c r="B70" s="444"/>
      <c r="C70" s="281">
        <v>213</v>
      </c>
      <c r="D70" s="89">
        <f t="shared" si="4"/>
        <v>0</v>
      </c>
      <c r="E70" s="131"/>
      <c r="F70" s="109"/>
      <c r="G70" s="127"/>
    </row>
    <row r="71" spans="1:7" s="50" customFormat="1" ht="15" hidden="1" customHeight="1">
      <c r="A71" s="264" t="s">
        <v>88</v>
      </c>
      <c r="B71" s="444"/>
      <c r="C71" s="279"/>
      <c r="D71" s="89">
        <f t="shared" si="4"/>
        <v>0</v>
      </c>
      <c r="E71" s="131"/>
      <c r="F71" s="109"/>
      <c r="G71" s="127"/>
    </row>
    <row r="72" spans="1:7" s="50" customFormat="1" ht="15" hidden="1" customHeight="1">
      <c r="A72" s="264" t="s">
        <v>90</v>
      </c>
      <c r="B72" s="444"/>
      <c r="C72" s="279"/>
      <c r="D72" s="89">
        <f t="shared" si="4"/>
        <v>0</v>
      </c>
      <c r="E72" s="131"/>
      <c r="F72" s="109"/>
      <c r="G72" s="127"/>
    </row>
    <row r="73" spans="1:7" s="50" customFormat="1" ht="16.5" customHeight="1">
      <c r="A73" s="264" t="s">
        <v>97</v>
      </c>
      <c r="B73" s="444"/>
      <c r="C73" s="279">
        <v>262</v>
      </c>
      <c r="D73" s="89">
        <f t="shared" si="4"/>
        <v>57473.47</v>
      </c>
      <c r="E73" s="131">
        <v>57473.47</v>
      </c>
      <c r="F73" s="109"/>
      <c r="G73" s="127"/>
    </row>
    <row r="74" spans="1:7" s="50" customFormat="1" ht="16.5" customHeight="1">
      <c r="A74" s="264" t="s">
        <v>98</v>
      </c>
      <c r="B74" s="444"/>
      <c r="C74" s="279">
        <v>290</v>
      </c>
      <c r="D74" s="89">
        <f t="shared" si="4"/>
        <v>40000</v>
      </c>
      <c r="E74" s="131">
        <v>40000</v>
      </c>
      <c r="F74" s="109"/>
      <c r="G74" s="127"/>
    </row>
    <row r="75" spans="1:7" s="50" customFormat="1">
      <c r="A75" s="261" t="s">
        <v>92</v>
      </c>
      <c r="B75" s="444"/>
      <c r="C75" s="280">
        <v>310</v>
      </c>
      <c r="D75" s="89">
        <f t="shared" si="4"/>
        <v>1100</v>
      </c>
      <c r="E75" s="131">
        <v>1100</v>
      </c>
      <c r="F75" s="109"/>
      <c r="G75" s="127"/>
    </row>
    <row r="76" spans="1:7" s="50" customFormat="1" hidden="1">
      <c r="A76" s="261" t="s">
        <v>93</v>
      </c>
      <c r="B76" s="445"/>
      <c r="C76" s="280">
        <v>340</v>
      </c>
      <c r="D76" s="89">
        <f t="shared" si="4"/>
        <v>0</v>
      </c>
      <c r="E76" s="131"/>
      <c r="F76" s="109"/>
      <c r="G76" s="127"/>
    </row>
    <row r="77" spans="1:7" s="50" customFormat="1" ht="73.5" customHeight="1">
      <c r="A77" s="102" t="s">
        <v>143</v>
      </c>
      <c r="B77" s="277"/>
      <c r="C77" s="285"/>
      <c r="D77" s="87">
        <f t="shared" si="4"/>
        <v>1086459.6200000001</v>
      </c>
      <c r="E77" s="110">
        <f>SUM(E78:E79)</f>
        <v>1086459.6200000001</v>
      </c>
      <c r="F77" s="111"/>
      <c r="G77" s="126"/>
    </row>
    <row r="78" spans="1:7" s="50" customFormat="1" ht="16.5" customHeight="1">
      <c r="A78" s="267" t="s">
        <v>90</v>
      </c>
      <c r="B78" s="364" t="s">
        <v>161</v>
      </c>
      <c r="C78" s="282">
        <v>226</v>
      </c>
      <c r="D78" s="89">
        <f t="shared" ref="D78:D86" si="5">E78</f>
        <v>566459.62</v>
      </c>
      <c r="E78" s="131">
        <v>566459.62</v>
      </c>
      <c r="F78" s="109"/>
      <c r="G78" s="127"/>
    </row>
    <row r="79" spans="1:7" s="50" customFormat="1" ht="16.5" customHeight="1">
      <c r="A79" s="261" t="s">
        <v>93</v>
      </c>
      <c r="B79" s="366"/>
      <c r="C79" s="280">
        <v>340</v>
      </c>
      <c r="D79" s="89">
        <f t="shared" si="5"/>
        <v>520000</v>
      </c>
      <c r="E79" s="131">
        <v>520000</v>
      </c>
      <c r="F79" s="109"/>
      <c r="G79" s="127"/>
    </row>
    <row r="80" spans="1:7" s="50" customFormat="1" ht="52.5" customHeight="1">
      <c r="A80" s="102" t="s">
        <v>144</v>
      </c>
      <c r="B80" s="277"/>
      <c r="C80" s="285"/>
      <c r="D80" s="87">
        <f t="shared" si="5"/>
        <v>37500</v>
      </c>
      <c r="E80" s="110">
        <f>SUM(E81:E82)</f>
        <v>37500</v>
      </c>
      <c r="F80" s="111"/>
      <c r="G80" s="127"/>
    </row>
    <row r="81" spans="1:7" s="50" customFormat="1" hidden="1">
      <c r="A81" s="267" t="s">
        <v>90</v>
      </c>
      <c r="B81" s="278"/>
      <c r="C81" s="282"/>
      <c r="D81" s="89">
        <f t="shared" si="5"/>
        <v>0</v>
      </c>
      <c r="E81" s="131"/>
      <c r="F81" s="109"/>
      <c r="G81" s="127"/>
    </row>
    <row r="82" spans="1:7" s="50" customFormat="1" ht="29.25" customHeight="1" thickBot="1">
      <c r="A82" s="261" t="s">
        <v>93</v>
      </c>
      <c r="B82" s="443" t="s">
        <v>162</v>
      </c>
      <c r="C82" s="280">
        <v>340</v>
      </c>
      <c r="D82" s="89">
        <f t="shared" si="5"/>
        <v>37500</v>
      </c>
      <c r="E82" s="131">
        <v>37500</v>
      </c>
      <c r="F82" s="109"/>
      <c r="G82" s="127"/>
    </row>
    <row r="83" spans="1:7" s="50" customFormat="1" hidden="1">
      <c r="A83" s="102" t="s">
        <v>109</v>
      </c>
      <c r="B83" s="444"/>
      <c r="C83" s="285"/>
      <c r="D83" s="87">
        <f>E83</f>
        <v>0</v>
      </c>
      <c r="E83" s="110">
        <f>SUM(E84:E84)</f>
        <v>0</v>
      </c>
      <c r="F83" s="111"/>
      <c r="G83" s="127"/>
    </row>
    <row r="84" spans="1:7" s="50" customFormat="1" hidden="1">
      <c r="A84" s="267" t="s">
        <v>90</v>
      </c>
      <c r="B84" s="444"/>
      <c r="C84" s="282"/>
      <c r="D84" s="89">
        <f>E84</f>
        <v>0</v>
      </c>
      <c r="E84" s="131"/>
      <c r="F84" s="109"/>
      <c r="G84" s="127"/>
    </row>
    <row r="85" spans="1:7" s="50" customFormat="1" ht="24" hidden="1">
      <c r="A85" s="211" t="s">
        <v>135</v>
      </c>
      <c r="B85" s="444"/>
      <c r="C85" s="287"/>
      <c r="D85" s="87">
        <f t="shared" si="5"/>
        <v>0</v>
      </c>
      <c r="E85" s="110">
        <f>E86</f>
        <v>0</v>
      </c>
      <c r="F85" s="111"/>
      <c r="G85" s="126"/>
    </row>
    <row r="86" spans="1:7" s="50" customFormat="1" ht="23.25" hidden="1" customHeight="1" thickBot="1">
      <c r="A86" s="82" t="s">
        <v>92</v>
      </c>
      <c r="B86" s="444"/>
      <c r="C86" s="288">
        <v>310</v>
      </c>
      <c r="D86" s="89">
        <f t="shared" si="5"/>
        <v>0</v>
      </c>
      <c r="E86" s="90"/>
      <c r="F86" s="139"/>
      <c r="G86" s="127"/>
    </row>
    <row r="87" spans="1:7" s="201" customFormat="1" hidden="1">
      <c r="A87" s="135"/>
      <c r="B87" s="444"/>
      <c r="C87" s="289"/>
      <c r="D87" s="136"/>
      <c r="E87" s="137"/>
      <c r="F87" s="138"/>
      <c r="G87" s="200"/>
    </row>
    <row r="88" spans="1:7" s="201" customFormat="1" hidden="1">
      <c r="A88" s="113"/>
      <c r="B88" s="444"/>
      <c r="C88" s="290"/>
      <c r="D88" s="107"/>
      <c r="E88" s="108"/>
      <c r="F88" s="109"/>
      <c r="G88" s="200"/>
    </row>
    <row r="89" spans="1:7" s="201" customFormat="1" hidden="1">
      <c r="A89" s="113"/>
      <c r="B89" s="444"/>
      <c r="C89" s="290"/>
      <c r="D89" s="107"/>
      <c r="E89" s="108"/>
      <c r="F89" s="109"/>
      <c r="G89" s="200"/>
    </row>
    <row r="90" spans="1:7" s="201" customFormat="1" hidden="1">
      <c r="A90" s="113"/>
      <c r="B90" s="445"/>
      <c r="C90" s="290"/>
      <c r="D90" s="107"/>
      <c r="E90" s="108"/>
      <c r="F90" s="109"/>
      <c r="G90" s="200"/>
    </row>
    <row r="91" spans="1:7" s="201" customFormat="1" hidden="1">
      <c r="A91" s="114"/>
      <c r="B91" s="257"/>
      <c r="C91" s="291"/>
      <c r="D91" s="107"/>
      <c r="E91" s="108"/>
      <c r="F91" s="109"/>
      <c r="G91" s="200"/>
    </row>
    <row r="92" spans="1:7" s="206" customFormat="1" ht="15.75" hidden="1" thickBot="1">
      <c r="A92" s="202"/>
      <c r="B92" s="258"/>
      <c r="C92" s="292"/>
      <c r="D92" s="203"/>
      <c r="E92" s="204"/>
      <c r="F92" s="139"/>
      <c r="G92" s="205"/>
    </row>
    <row r="93" spans="1:7" ht="15.75" thickBot="1">
      <c r="A93" s="207" t="s">
        <v>102</v>
      </c>
      <c r="B93" s="259"/>
      <c r="C93" s="293"/>
      <c r="D93" s="208">
        <f>E93</f>
        <v>0</v>
      </c>
      <c r="E93" s="208">
        <f>D8+D9-D16</f>
        <v>0</v>
      </c>
      <c r="F93" s="209"/>
      <c r="G93" s="129"/>
    </row>
    <row r="94" spans="1:7" ht="7.5" customHeight="1">
      <c r="A94" s="115"/>
      <c r="B94" s="115"/>
      <c r="C94" s="116"/>
      <c r="D94" s="116"/>
      <c r="E94" s="116"/>
    </row>
    <row r="95" spans="1:7">
      <c r="A95" s="117" t="s">
        <v>99</v>
      </c>
      <c r="B95" s="117"/>
      <c r="C95" s="294"/>
      <c r="D95" s="118"/>
      <c r="E95" s="118"/>
    </row>
    <row r="96" spans="1:7">
      <c r="A96" s="447" t="s">
        <v>100</v>
      </c>
      <c r="B96" s="447"/>
      <c r="C96" s="447"/>
      <c r="D96" s="447"/>
      <c r="E96" s="119"/>
    </row>
    <row r="97" spans="1:15" hidden="1"/>
    <row r="98" spans="1:15" hidden="1">
      <c r="A98" s="120" t="s">
        <v>103</v>
      </c>
      <c r="B98" s="120"/>
      <c r="C98" s="295"/>
    </row>
    <row r="99" spans="1:15" hidden="1">
      <c r="A99" s="120" t="s">
        <v>104</v>
      </c>
      <c r="B99" s="120"/>
      <c r="C99" s="295"/>
      <c r="F99" s="64"/>
      <c r="G99" s="64"/>
    </row>
    <row r="100" spans="1:15" hidden="1">
      <c r="F100" s="64"/>
      <c r="G100" s="64"/>
    </row>
    <row r="101" spans="1:15">
      <c r="F101" s="64"/>
      <c r="G101" s="64"/>
    </row>
    <row r="102" spans="1:15" s="142" customFormat="1" ht="14.25">
      <c r="A102" s="140" t="s">
        <v>134</v>
      </c>
      <c r="B102" s="140"/>
      <c r="C102" s="296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</row>
    <row r="103" spans="1:15" s="142" customFormat="1" ht="14.25">
      <c r="A103" s="143" t="s">
        <v>44</v>
      </c>
      <c r="B103" s="143"/>
      <c r="C103" s="297"/>
      <c r="D103" s="143"/>
      <c r="E103" s="141"/>
      <c r="F103" s="141"/>
      <c r="G103" s="141"/>
      <c r="H103" s="141"/>
      <c r="I103" s="144"/>
      <c r="J103" s="144"/>
      <c r="K103" s="141"/>
      <c r="L103" s="141"/>
      <c r="M103" s="141"/>
      <c r="N103" s="144"/>
      <c r="O103" s="210"/>
    </row>
    <row r="104" spans="1:15" s="142" customFormat="1" ht="33" customHeight="1">
      <c r="A104" s="144" t="s">
        <v>113</v>
      </c>
      <c r="B104" s="144"/>
      <c r="C104" s="298"/>
      <c r="D104" s="145"/>
      <c r="E104" s="141"/>
      <c r="F104" s="141"/>
      <c r="G104" s="141"/>
      <c r="H104" s="141"/>
      <c r="I104" s="144"/>
      <c r="J104" s="144"/>
      <c r="K104" s="141"/>
      <c r="L104" s="141"/>
      <c r="M104" s="141"/>
      <c r="N104" s="144"/>
      <c r="O104" s="210"/>
    </row>
    <row r="105" spans="1:15" s="142" customFormat="1" ht="14.25">
      <c r="A105" s="144" t="s">
        <v>114</v>
      </c>
      <c r="B105" s="144"/>
      <c r="C105" s="298"/>
      <c r="D105" s="143"/>
      <c r="E105" s="141"/>
      <c r="F105" s="141"/>
      <c r="G105" s="141"/>
      <c r="H105" s="141"/>
      <c r="I105" s="144"/>
      <c r="J105" s="144"/>
      <c r="K105" s="141"/>
      <c r="L105" s="141"/>
      <c r="M105" s="141"/>
      <c r="N105" s="144"/>
      <c r="O105" s="210"/>
    </row>
    <row r="106" spans="1:15" s="147" customFormat="1" ht="15.75" customHeight="1">
      <c r="C106" s="299"/>
      <c r="I106" s="187"/>
      <c r="J106" s="187"/>
    </row>
    <row r="107" spans="1:15" s="147" customFormat="1" ht="27.75" customHeight="1">
      <c r="A107" s="446" t="s">
        <v>165</v>
      </c>
      <c r="B107" s="446"/>
      <c r="C107" s="300"/>
      <c r="D107" s="197"/>
      <c r="E107" s="198"/>
    </row>
    <row r="108" spans="1:15" s="147" customFormat="1" ht="14.25">
      <c r="C108" s="299"/>
    </row>
  </sheetData>
  <mergeCells count="28">
    <mergeCell ref="A107:B107"/>
    <mergeCell ref="B68:B76"/>
    <mergeCell ref="B78:B79"/>
    <mergeCell ref="A96:D96"/>
    <mergeCell ref="D9:D10"/>
    <mergeCell ref="B55:B56"/>
    <mergeCell ref="B82:B90"/>
    <mergeCell ref="E9:E10"/>
    <mergeCell ref="B19:B28"/>
    <mergeCell ref="B30:B38"/>
    <mergeCell ref="B40:B47"/>
    <mergeCell ref="B49:B51"/>
    <mergeCell ref="G25:H25"/>
    <mergeCell ref="D3:F3"/>
    <mergeCell ref="A5:F5"/>
    <mergeCell ref="A6:A7"/>
    <mergeCell ref="D6:D7"/>
    <mergeCell ref="E6:F6"/>
    <mergeCell ref="B6:B7"/>
    <mergeCell ref="C6:C7"/>
    <mergeCell ref="F9:F10"/>
    <mergeCell ref="D16:D17"/>
    <mergeCell ref="E16:E17"/>
    <mergeCell ref="F16:F17"/>
    <mergeCell ref="B16:B17"/>
    <mergeCell ref="C16:C17"/>
    <mergeCell ref="B9:B10"/>
    <mergeCell ref="C9:C10"/>
  </mergeCells>
  <phoneticPr fontId="19" type="noConversion"/>
  <printOptions horizontalCentered="1"/>
  <pageMargins left="0.39370078740157483" right="0.23622047244094491" top="0.39370078740157483" bottom="0.19685039370078741" header="0.31496062992125984" footer="0.31496062992125984"/>
  <pageSetup paperSize="9" scale="79" orientation="portrait" r:id="rId1"/>
  <headerFooter alignWithMargins="0"/>
  <rowBreaks count="1" manualBreakCount="1">
    <brk id="6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1 лист</vt:lpstr>
      <vt:lpstr>2</vt:lpstr>
      <vt:lpstr>финансовое состояние</vt:lpstr>
      <vt:lpstr>сведения</vt:lpstr>
      <vt:lpstr>поступления и выплаты</vt:lpstr>
      <vt:lpstr>'поступления и выплаты'!Заголовки_для_печати</vt:lpstr>
      <vt:lpstr>сведения!Заголовки_для_печати</vt:lpstr>
      <vt:lpstr>'1 лист'!Область_печати</vt:lpstr>
      <vt:lpstr>'2'!Область_печати</vt:lpstr>
      <vt:lpstr>'поступления и выплаты'!Область_печати</vt:lpstr>
      <vt:lpstr>сведения!Область_печати</vt:lpstr>
      <vt:lpstr>'финансовое состояние'!Область_печати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</cp:lastModifiedBy>
  <cp:lastPrinted>2016-04-04T04:16:52Z</cp:lastPrinted>
  <dcterms:created xsi:type="dcterms:W3CDTF">1996-10-08T23:32:33Z</dcterms:created>
  <dcterms:modified xsi:type="dcterms:W3CDTF">2016-08-04T07:31:46Z</dcterms:modified>
</cp:coreProperties>
</file>